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20" yWindow="65456" windowWidth="19040" windowHeight="17520" tabRatio="500" activeTab="0"/>
  </bookViews>
  <sheets>
    <sheet name="div results" sheetId="1" r:id="rId1"/>
    <sheet name="MF" sheetId="2" r:id="rId2"/>
    <sheet name="MS" sheetId="3" r:id="rId3"/>
    <sheet name="ME" sheetId="4" r:id="rId4"/>
    <sheet name="WE" sheetId="5" r:id="rId5"/>
    <sheet name="WF" sheetId="6" r:id="rId6"/>
    <sheet name="WS" sheetId="7" r:id="rId7"/>
  </sheets>
  <definedNames/>
  <calcPr fullCalcOnLoad="1"/>
</workbook>
</file>

<file path=xl/sharedStrings.xml><?xml version="1.0" encoding="utf-8"?>
<sst xmlns="http://schemas.openxmlformats.org/spreadsheetml/2006/main" count="828" uniqueCount="315">
  <si>
    <t>Sims, Roberta</t>
  </si>
  <si>
    <t>Dunn, Linda</t>
  </si>
  <si>
    <t xml:space="preserve">Leighton, David </t>
  </si>
  <si>
    <t xml:space="preserve">Tulleners, Andy </t>
  </si>
  <si>
    <t xml:space="preserve">Kreul, Erik </t>
  </si>
  <si>
    <t xml:space="preserve">McColloch, Richard </t>
  </si>
  <si>
    <t xml:space="preserve">Coltrain, Don </t>
  </si>
  <si>
    <t xml:space="preserve">Broderick, Thomas </t>
  </si>
  <si>
    <t xml:space="preserve">Ohlschmidt, Henry </t>
  </si>
  <si>
    <t xml:space="preserve">Perin, Nathan </t>
  </si>
  <si>
    <t xml:space="preserve">Polk, Timothy Redman </t>
  </si>
  <si>
    <t xml:space="preserve">Dumstorf, James </t>
  </si>
  <si>
    <t xml:space="preserve">Hunker, Fred </t>
  </si>
  <si>
    <t xml:space="preserve">Miller, Adam </t>
  </si>
  <si>
    <t xml:space="preserve">Sayler, Gordon </t>
  </si>
  <si>
    <t xml:space="preserve">Lo, Wilson </t>
  </si>
  <si>
    <t xml:space="preserve">Neal-Lunsford, David </t>
  </si>
  <si>
    <t xml:space="preserve">Spence, Phelan </t>
  </si>
  <si>
    <t xml:space="preserve">Thompson, Brandon </t>
  </si>
  <si>
    <t xml:space="preserve">Kline, Rj </t>
  </si>
  <si>
    <t xml:space="preserve">Kreiser, Alexander </t>
  </si>
  <si>
    <t xml:space="preserve">Rodgers, Clifton </t>
  </si>
  <si>
    <t xml:space="preserve">Ellis, Jason </t>
  </si>
  <si>
    <t xml:space="preserve">Craft, David </t>
  </si>
  <si>
    <t xml:space="preserve">Rodachy, Jeffrey </t>
  </si>
  <si>
    <t xml:space="preserve">Grohman, Ken </t>
  </si>
  <si>
    <t xml:space="preserve">Gehres, Edmund </t>
  </si>
  <si>
    <t xml:space="preserve">Breen, Thomas </t>
  </si>
  <si>
    <t xml:space="preserve">White, David </t>
  </si>
  <si>
    <t xml:space="preserve">Correll, Nathaniel </t>
  </si>
  <si>
    <t xml:space="preserve">Slate, Sarah </t>
  </si>
  <si>
    <t xml:space="preserve">Thompson, Jeanne </t>
  </si>
  <si>
    <t xml:space="preserve">Stipich, Danny </t>
  </si>
  <si>
    <t xml:space="preserve">Terhesh, John </t>
  </si>
  <si>
    <t>Mixed Foil:15 Competitors, a C1 Event</t>
  </si>
  <si>
    <t xml:space="preserve">Bryan, Morgan </t>
  </si>
  <si>
    <t>Mixed Saber:7 Competitors, a E1 Event</t>
  </si>
  <si>
    <t xml:space="preserve">Johnston, Arnold </t>
  </si>
  <si>
    <t xml:space="preserve">Bliss, Doug </t>
  </si>
  <si>
    <t xml:space="preserve">Mironovas, Misha </t>
  </si>
  <si>
    <t>Mixed Foil:15 Competitors, a D1 Event</t>
  </si>
  <si>
    <t>Men's Foil:17 Competitors, a A1 Event</t>
  </si>
  <si>
    <t>Purdy-Sachs, Michael</t>
  </si>
  <si>
    <t>Zelkowski, Jonathan</t>
  </si>
  <si>
    <t>McDonald, Andrew</t>
  </si>
  <si>
    <t>Bass, Dan</t>
  </si>
  <si>
    <t>Bizek, Keith</t>
  </si>
  <si>
    <t>x10</t>
  </si>
  <si>
    <t>E1</t>
  </si>
  <si>
    <t>x1</t>
  </si>
  <si>
    <t xml:space="preserve">Heaton, Connor </t>
  </si>
  <si>
    <t xml:space="preserve">Waggy, Nick </t>
  </si>
  <si>
    <t xml:space="preserve">Shmurak, Gene </t>
  </si>
  <si>
    <t xml:space="preserve">Liaw, Aron </t>
  </si>
  <si>
    <t xml:space="preserve">Nerssesian, Raffi </t>
  </si>
  <si>
    <t xml:space="preserve">Anez, Daniel </t>
  </si>
  <si>
    <t xml:space="preserve">Rahl, Daniel </t>
  </si>
  <si>
    <t xml:space="preserve">Benczik, Ryan </t>
  </si>
  <si>
    <t xml:space="preserve">Godin, Kyle </t>
  </si>
  <si>
    <t xml:space="preserve">Stern, Glen </t>
  </si>
  <si>
    <t xml:space="preserve">Halpin, Mary </t>
  </si>
  <si>
    <t xml:space="preserve">Galagher-Bishop, Sam </t>
  </si>
  <si>
    <t xml:space="preserve">Rahl, Tom </t>
  </si>
  <si>
    <t xml:space="preserve">Conroy, Jim </t>
  </si>
  <si>
    <t xml:space="preserve">Rahl, Kim </t>
  </si>
  <si>
    <t xml:space="preserve">Brewer, Henry </t>
  </si>
  <si>
    <t xml:space="preserve">Strang, Tess </t>
  </si>
  <si>
    <t xml:space="preserve">Ivanov, Yaroslav </t>
  </si>
  <si>
    <t xml:space="preserve">Carter, Seth </t>
  </si>
  <si>
    <t xml:space="preserve">Monarch, Tom </t>
  </si>
  <si>
    <t xml:space="preserve">Liu, Jesse </t>
  </si>
  <si>
    <t xml:space="preserve">Bentley, Frederick </t>
  </si>
  <si>
    <t xml:space="preserve">Kille, John </t>
  </si>
  <si>
    <t xml:space="preserve">Chapman, Lesley </t>
  </si>
  <si>
    <t xml:space="preserve">Faller, Daniel </t>
  </si>
  <si>
    <t>x8</t>
  </si>
  <si>
    <t>Woerner, Emerson</t>
  </si>
  <si>
    <t>Prilutsky, Stan</t>
  </si>
  <si>
    <t>Firmin, David</t>
  </si>
  <si>
    <t>Holzen, Grant</t>
  </si>
  <si>
    <t>Nagorney, Frank</t>
  </si>
  <si>
    <t>Crane, Taylor</t>
  </si>
  <si>
    <t>Rasdell, Jerry</t>
  </si>
  <si>
    <t>Schrott, Jacek</t>
  </si>
  <si>
    <t>Bysani, Kaethan</t>
  </si>
  <si>
    <t>Bailey, Jason</t>
  </si>
  <si>
    <t>Arlington, Nicholas</t>
  </si>
  <si>
    <t>Yu, Alex</t>
  </si>
  <si>
    <t>Deeg, Matthew</t>
  </si>
  <si>
    <t>Dumas, Courtney</t>
  </si>
  <si>
    <t>Isaacson, Judi</t>
  </si>
  <si>
    <t>Swanson, Allyson</t>
  </si>
  <si>
    <t>Snyder, Brooke</t>
  </si>
  <si>
    <t>Hedien, Mark</t>
  </si>
  <si>
    <t>Woods, Bill</t>
  </si>
  <si>
    <t>Meyer, Anthony</t>
  </si>
  <si>
    <t>Schleis, Benjamin</t>
  </si>
  <si>
    <t>Bonello, Isabella</t>
  </si>
  <si>
    <t>Purdy-Sachs, Alinah</t>
  </si>
  <si>
    <t>Chapman, Lesley</t>
  </si>
  <si>
    <t>Gonzalez, Margaret</t>
  </si>
  <si>
    <t>Lee, India</t>
  </si>
  <si>
    <t>Wooton, Alyssa</t>
  </si>
  <si>
    <t xml:space="preserve">Postoev, Anastasia </t>
  </si>
  <si>
    <t xml:space="preserve">Morgan, Ralph </t>
  </si>
  <si>
    <t xml:space="preserve">Smith, Joel </t>
  </si>
  <si>
    <t xml:space="preserve">Nourse, Rachel </t>
  </si>
  <si>
    <t xml:space="preserve">Conrad, Henrietta </t>
  </si>
  <si>
    <t xml:space="preserve">Biederman, Ingrid </t>
  </si>
  <si>
    <t xml:space="preserve">Spencer, Fredrick </t>
  </si>
  <si>
    <t xml:space="preserve">Bakken, Marlow </t>
  </si>
  <si>
    <t xml:space="preserve">Wilson, Dawn </t>
  </si>
  <si>
    <t>Women's Foil:3 Competitors, a NR Event</t>
  </si>
  <si>
    <t xml:space="preserve">Richmond, Mark </t>
  </si>
  <si>
    <t xml:space="preserve">Faley, Casey </t>
  </si>
  <si>
    <t xml:space="preserve">Gauss, Michael </t>
  </si>
  <si>
    <t xml:space="preserve">Danglade, Ariel </t>
  </si>
  <si>
    <t>Women's Epee:8 Competitors, a E1 Event</t>
  </si>
  <si>
    <t xml:space="preserve">Vaynerman, Sasha </t>
  </si>
  <si>
    <t xml:space="preserve">Brannaman, Eleanor </t>
  </si>
  <si>
    <t xml:space="preserve">Wade, Roland </t>
  </si>
  <si>
    <t xml:space="preserve">Warr, Ariana </t>
  </si>
  <si>
    <t xml:space="preserve">Boles, Mason </t>
  </si>
  <si>
    <t xml:space="preserve">Swietochowski, Jacqueline </t>
  </si>
  <si>
    <t xml:space="preserve">Park, Mark </t>
  </si>
  <si>
    <t xml:space="preserve">Leighton, Louise </t>
  </si>
  <si>
    <t xml:space="preserve">Lloyd, Jason </t>
  </si>
  <si>
    <t xml:space="preserve">Paul, Julia </t>
  </si>
  <si>
    <t xml:space="preserve">Petruska, Carolyn </t>
  </si>
  <si>
    <t xml:space="preserve">Pilarsky, Bethany </t>
  </si>
  <si>
    <t xml:space="preserve">Schlaubitz, Michele </t>
  </si>
  <si>
    <t>Mixed Saber:9 Competitors, a E1 Event</t>
  </si>
  <si>
    <t>Mixed Epee:29 Competitors, a B2 Event</t>
  </si>
  <si>
    <t>Mixed Epee:12 Competitors, a E1 Event</t>
  </si>
  <si>
    <t>Mixed Epee:34 Competitors, a A2 Event</t>
  </si>
  <si>
    <t xml:space="preserve">Hargraves, Marvin </t>
  </si>
  <si>
    <t xml:space="preserve">Dragonetti, Walt </t>
  </si>
  <si>
    <t xml:space="preserve">Hagan, Kenneth </t>
  </si>
  <si>
    <t xml:space="preserve">Tulleners, Scott </t>
  </si>
  <si>
    <t xml:space="preserve">Leader, Colin </t>
  </si>
  <si>
    <t xml:space="preserve">Lillard, Samuel </t>
  </si>
  <si>
    <t xml:space="preserve">Kotz, Nicholas </t>
  </si>
  <si>
    <t xml:space="preserve">Dolezal, Josh </t>
  </si>
  <si>
    <t xml:space="preserve">Buchert, Eric </t>
  </si>
  <si>
    <t xml:space="preserve">Hinton, Doug </t>
  </si>
  <si>
    <t xml:space="preserve">Lo, Wesley </t>
  </si>
  <si>
    <t>IN pts x4</t>
  </si>
  <si>
    <t>IN pts x3</t>
  </si>
  <si>
    <t>IN pts x2</t>
  </si>
  <si>
    <t>IN pts x1</t>
  </si>
  <si>
    <t>SWO Results</t>
  </si>
  <si>
    <t>SWO pts x1</t>
  </si>
  <si>
    <t>SWO pts x4</t>
  </si>
  <si>
    <t>KY Results</t>
  </si>
  <si>
    <t>KY pts x5</t>
  </si>
  <si>
    <t>KY pts x2</t>
  </si>
  <si>
    <t>Ky pts x2</t>
  </si>
  <si>
    <t>MI finish</t>
  </si>
  <si>
    <t>MI pts</t>
  </si>
  <si>
    <t>KY finish</t>
  </si>
  <si>
    <t>KY pts</t>
  </si>
  <si>
    <t>COD finish</t>
  </si>
  <si>
    <t>COD pts</t>
  </si>
  <si>
    <t>IN finish</t>
  </si>
  <si>
    <t>IN pts</t>
  </si>
  <si>
    <t>SWO finish</t>
  </si>
  <si>
    <t>SWO pts</t>
  </si>
  <si>
    <t>Champs</t>
  </si>
  <si>
    <t>Champ pts</t>
  </si>
  <si>
    <t>Total</t>
  </si>
  <si>
    <t>Rating &amp; Multiplier</t>
  </si>
  <si>
    <t>B1</t>
  </si>
  <si>
    <t>x4</t>
  </si>
  <si>
    <t>A1</t>
  </si>
  <si>
    <t>x5</t>
  </si>
  <si>
    <t>C1</t>
  </si>
  <si>
    <t>x3</t>
  </si>
  <si>
    <t>D1</t>
  </si>
  <si>
    <t>x2</t>
  </si>
  <si>
    <t xml:space="preserve">Jeter, William </t>
  </si>
  <si>
    <t xml:space="preserve">Howell, Ryan </t>
  </si>
  <si>
    <t xml:space="preserve">Streb, Joe </t>
  </si>
  <si>
    <t xml:space="preserve">Hedien, Mark </t>
  </si>
  <si>
    <t xml:space="preserve">Lee, Catherine </t>
  </si>
  <si>
    <t xml:space="preserve">Blackburne III, George </t>
  </si>
  <si>
    <t xml:space="preserve">Koehneke, Steve </t>
  </si>
  <si>
    <t xml:space="preserve">Dettlinger, Zachary </t>
  </si>
  <si>
    <t xml:space="preserve">Silwani, David Khalil </t>
  </si>
  <si>
    <t xml:space="preserve">Roberts, Joseph </t>
  </si>
  <si>
    <t xml:space="preserve">Morris, Alex </t>
  </si>
  <si>
    <t xml:space="preserve">LeVant, Travis </t>
  </si>
  <si>
    <t xml:space="preserve">Risen, Daniel </t>
  </si>
  <si>
    <t>Men's Epee:23 Competitors, a B1 Event</t>
  </si>
  <si>
    <t xml:space="preserve">Landin, Joe </t>
  </si>
  <si>
    <t xml:space="preserve">Amrine, Brandi </t>
  </si>
  <si>
    <t xml:space="preserve">Moore, Thomas </t>
  </si>
  <si>
    <t xml:space="preserve">Self, Ben </t>
  </si>
  <si>
    <t xml:space="preserve">Ratliff, Monica </t>
  </si>
  <si>
    <t xml:space="preserve">Campbell, Anahit </t>
  </si>
  <si>
    <t xml:space="preserve">Engelhardt, Lynden </t>
  </si>
  <si>
    <t xml:space="preserve">Selby, Lennon </t>
  </si>
  <si>
    <t xml:space="preserve">Wilkinson, Derek </t>
  </si>
  <si>
    <t>Mixed Foil:15 Competitors, a B1 Event</t>
  </si>
  <si>
    <t xml:space="preserve">Caudill, Josh </t>
  </si>
  <si>
    <t xml:space="preserve">Hinkes, Corey </t>
  </si>
  <si>
    <t xml:space="preserve">Whelan, James </t>
  </si>
  <si>
    <t xml:space="preserve">Koogler, Evan </t>
  </si>
  <si>
    <t xml:space="preserve">Streb, Joseph </t>
  </si>
  <si>
    <t xml:space="preserve">Amrine, Terry </t>
  </si>
  <si>
    <t xml:space="preserve">Wiemerslage, Lyle </t>
  </si>
  <si>
    <t xml:space="preserve">Birch, Tyler </t>
  </si>
  <si>
    <t xml:space="preserve">Hyland, Alex </t>
  </si>
  <si>
    <t xml:space="preserve">Daddario, Joe </t>
  </si>
  <si>
    <t xml:space="preserve">Branch, Byron </t>
  </si>
  <si>
    <t xml:space="preserve">McOwen, Peter </t>
  </si>
  <si>
    <t xml:space="preserve">Miller, Jason </t>
  </si>
  <si>
    <t xml:space="preserve">Goh, Tony </t>
  </si>
  <si>
    <t xml:space="preserve">Kidnocker, Nancy </t>
  </si>
  <si>
    <t>Pienta, Chris</t>
  </si>
  <si>
    <t>Rahl, Daniel</t>
  </si>
  <si>
    <t>Rozanski, Ed, Sr.</t>
  </si>
  <si>
    <t>Rozanski, Ed, Jr.</t>
  </si>
  <si>
    <t>Pendergrass, Philip</t>
  </si>
  <si>
    <t>Johnston, Christopher</t>
  </si>
  <si>
    <t>Barnes, Shawn</t>
  </si>
  <si>
    <t>Mitkus, Marianne</t>
  </si>
  <si>
    <t>Griffin, Martha</t>
  </si>
  <si>
    <t>Lawitzke, Lisa</t>
  </si>
  <si>
    <t>Wieber, Justin</t>
  </si>
  <si>
    <t>Donnellon, James</t>
  </si>
  <si>
    <t>McLemore, Ashlee</t>
  </si>
  <si>
    <t>Chute, Colleen</t>
  </si>
  <si>
    <t>Hooks, Chris</t>
  </si>
  <si>
    <t>Stoner, Stanna</t>
  </si>
  <si>
    <t>Schultz, Benjamin</t>
  </si>
  <si>
    <t>Fencer</t>
  </si>
  <si>
    <t>COD pts x1</t>
  </si>
  <si>
    <t>COD pts x4</t>
  </si>
  <si>
    <t>COD pts x5</t>
  </si>
  <si>
    <t>IN Results</t>
  </si>
  <si>
    <t>Mulligan, Tim</t>
  </si>
  <si>
    <t>Stern, Glen</t>
  </si>
  <si>
    <t>Dobbs`, Olivia</t>
  </si>
  <si>
    <t>Thomas, Alex</t>
  </si>
  <si>
    <t>Shoemaker, Joshua</t>
  </si>
  <si>
    <t>Vance, Beth</t>
  </si>
  <si>
    <t>LeBlanc, Yves</t>
  </si>
  <si>
    <t>Conover, Haley</t>
  </si>
  <si>
    <t>Svihl, Dale</t>
  </si>
  <si>
    <t>Ryon, Mikol</t>
  </si>
  <si>
    <t>Joles, Dennis</t>
  </si>
  <si>
    <t>Grant, Carolyn</t>
  </si>
  <si>
    <t>Bass, Nathan</t>
  </si>
  <si>
    <t>Richards, Mike</t>
  </si>
  <si>
    <t>Carlson, Eric</t>
  </si>
  <si>
    <t>Baranowski, Philip</t>
  </si>
  <si>
    <t>Thurston, Nick</t>
  </si>
  <si>
    <t>Rousseau, Catherine</t>
  </si>
  <si>
    <t>Stern, Adam</t>
  </si>
  <si>
    <t>Krumrie, Alison</t>
  </si>
  <si>
    <t>Evangelisti, Tom</t>
  </si>
  <si>
    <t>Evangelisti, Aaron</t>
  </si>
  <si>
    <t>Weckstein, Daniel</t>
  </si>
  <si>
    <t>Goodman, Jason</t>
  </si>
  <si>
    <t>MI Results</t>
  </si>
  <si>
    <t>Michigan Section Circuit Events</t>
  </si>
  <si>
    <t>Mixed Foil</t>
  </si>
  <si>
    <t>C 1</t>
  </si>
  <si>
    <t>Place</t>
  </si>
  <si>
    <t>Last Name</t>
  </si>
  <si>
    <t>Mixed Epee</t>
  </si>
  <si>
    <t>B 1</t>
  </si>
  <si>
    <t>Mixed Saber</t>
  </si>
  <si>
    <t>E 1</t>
  </si>
  <si>
    <t>MI pts x3</t>
  </si>
  <si>
    <t>MI pts x4</t>
  </si>
  <si>
    <t>MI pts x1</t>
  </si>
  <si>
    <t>COD Results</t>
  </si>
  <si>
    <t xml:space="preserve">Place </t>
  </si>
  <si>
    <t xml:space="preserve">Fencer </t>
  </si>
  <si>
    <t xml:space="preserve"> </t>
  </si>
  <si>
    <t>B2</t>
  </si>
  <si>
    <t>A2</t>
  </si>
  <si>
    <t>U</t>
  </si>
  <si>
    <t>Warr, Ariana</t>
  </si>
  <si>
    <t>Swietochowski, Jacqueline</t>
  </si>
  <si>
    <t>Leighton, Louise</t>
  </si>
  <si>
    <t>Paul, Julia</t>
  </si>
  <si>
    <t>Halpin, Mary</t>
  </si>
  <si>
    <t>Rahl, Kim</t>
  </si>
  <si>
    <t>Pilarsky, Bethany</t>
  </si>
  <si>
    <t>Schlaubitz, Michele</t>
  </si>
  <si>
    <t xml:space="preserve">Pierce, Marcia </t>
  </si>
  <si>
    <t xml:space="preserve">Thompson, Ian </t>
  </si>
  <si>
    <t xml:space="preserve">Lambert, Jason </t>
  </si>
  <si>
    <t>Mixed Saber:15 Competitors, a D1 Event</t>
  </si>
  <si>
    <t xml:space="preserve">Miller, Kory </t>
  </si>
  <si>
    <t xml:space="preserve">Georgoulis, Linda </t>
  </si>
  <si>
    <t xml:space="preserve">Greenberg, Ian </t>
  </si>
  <si>
    <t xml:space="preserve">Thomas, Lance </t>
  </si>
  <si>
    <t xml:space="preserve">Baynes, Evan </t>
  </si>
  <si>
    <t xml:space="preserve">Puski, Suzette </t>
  </si>
  <si>
    <t xml:space="preserve">Scherschel, II, Mark </t>
  </si>
  <si>
    <t xml:space="preserve">Murphy, Mitchel </t>
  </si>
  <si>
    <t>Mixed Saber:17 Competitors, a D1 Event</t>
  </si>
  <si>
    <t xml:space="preserve">Geraci, Paul </t>
  </si>
  <si>
    <t xml:space="preserve">Shoemaker, Joshua </t>
  </si>
  <si>
    <t xml:space="preserve">Kelly, Sean </t>
  </si>
  <si>
    <t>Women's Epee:5 Competitors, a NR Event</t>
  </si>
  <si>
    <t xml:space="preserve">Miller, Natalie </t>
  </si>
  <si>
    <t xml:space="preserve">Wilkinson, Heather </t>
  </si>
  <si>
    <t xml:space="preserve">Johnston, Jordan </t>
  </si>
  <si>
    <t xml:space="preserve">Tulleners, Jennifer </t>
  </si>
  <si>
    <t xml:space="preserve">Pierce, Chris </t>
  </si>
  <si>
    <t xml:space="preserve">Gorr, Johan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</si>
</sst>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G14">
      <selection activeCell="N49" sqref="N49"/>
    </sheetView>
  </sheetViews>
  <sheetFormatPr defaultColWidth="11.00390625" defaultRowHeight="12.75"/>
  <cols>
    <col min="2" max="2" width="18.375" style="0" bestFit="1" customWidth="1"/>
    <col min="6" max="6" width="18.75390625" style="0" customWidth="1"/>
    <col min="10" max="10" width="23.125" style="0" bestFit="1" customWidth="1"/>
    <col min="14" max="14" width="18.875" style="0" customWidth="1"/>
    <col min="18" max="18" width="17.25390625" style="0" bestFit="1" customWidth="1"/>
  </cols>
  <sheetData>
    <row r="1" spans="1:17" ht="12.75">
      <c r="A1" t="s">
        <v>264</v>
      </c>
      <c r="E1" t="s">
        <v>277</v>
      </c>
      <c r="I1" t="s">
        <v>239</v>
      </c>
      <c r="M1" t="s">
        <v>153</v>
      </c>
      <c r="Q1" t="s">
        <v>150</v>
      </c>
    </row>
    <row r="2" ht="12.75">
      <c r="A2" t="s">
        <v>265</v>
      </c>
    </row>
    <row r="3" ht="12.75">
      <c r="A3" s="1">
        <v>37871</v>
      </c>
    </row>
    <row r="4" spans="1:17" ht="12.75">
      <c r="A4" t="s">
        <v>266</v>
      </c>
      <c r="B4" t="s">
        <v>267</v>
      </c>
      <c r="E4" t="s">
        <v>131</v>
      </c>
      <c r="I4" t="s">
        <v>132</v>
      </c>
      <c r="M4" t="s">
        <v>134</v>
      </c>
      <c r="Q4" t="s">
        <v>133</v>
      </c>
    </row>
    <row r="5" spans="1:19" ht="12.75">
      <c r="A5" t="s">
        <v>268</v>
      </c>
      <c r="B5" t="s">
        <v>235</v>
      </c>
      <c r="C5" t="s">
        <v>274</v>
      </c>
      <c r="E5" t="s">
        <v>278</v>
      </c>
      <c r="F5" t="s">
        <v>279</v>
      </c>
      <c r="G5" t="s">
        <v>236</v>
      </c>
      <c r="I5" t="s">
        <v>278</v>
      </c>
      <c r="J5" t="s">
        <v>279</v>
      </c>
      <c r="K5" t="s">
        <v>146</v>
      </c>
      <c r="M5" t="s">
        <v>278</v>
      </c>
      <c r="N5" t="s">
        <v>279</v>
      </c>
      <c r="O5" t="s">
        <v>154</v>
      </c>
      <c r="Q5" t="s">
        <v>278</v>
      </c>
      <c r="R5" t="s">
        <v>279</v>
      </c>
      <c r="S5" t="s">
        <v>151</v>
      </c>
    </row>
    <row r="6" spans="1:19" ht="12.75">
      <c r="A6">
        <v>1</v>
      </c>
      <c r="B6" t="s">
        <v>240</v>
      </c>
      <c r="C6">
        <f>(23-A6)*3</f>
        <v>66</v>
      </c>
      <c r="E6">
        <v>1</v>
      </c>
      <c r="F6" t="s">
        <v>207</v>
      </c>
      <c r="G6">
        <f>10-E6</f>
        <v>9</v>
      </c>
      <c r="I6">
        <v>1</v>
      </c>
      <c r="J6" t="s">
        <v>135</v>
      </c>
      <c r="K6">
        <f>(30-I6)*4</f>
        <v>116</v>
      </c>
      <c r="M6">
        <v>1</v>
      </c>
      <c r="N6" t="s">
        <v>136</v>
      </c>
      <c r="O6">
        <f>(35-M6)*5</f>
        <v>170</v>
      </c>
      <c r="Q6">
        <v>1</v>
      </c>
      <c r="R6" t="s">
        <v>208</v>
      </c>
      <c r="S6">
        <f>13-Q6</f>
        <v>12</v>
      </c>
    </row>
    <row r="7" spans="1:19" ht="12.75">
      <c r="A7">
        <v>2</v>
      </c>
      <c r="B7" t="s">
        <v>241</v>
      </c>
      <c r="C7">
        <f aca="true" t="shared" si="0" ref="C7:C27">(23-A7)*3</f>
        <v>63</v>
      </c>
      <c r="E7">
        <v>2</v>
      </c>
      <c r="F7" t="s">
        <v>209</v>
      </c>
      <c r="G7">
        <f aca="true" t="shared" si="1" ref="G7:G14">10-E7</f>
        <v>8</v>
      </c>
      <c r="I7">
        <v>2</v>
      </c>
      <c r="J7" t="s">
        <v>137</v>
      </c>
      <c r="K7">
        <f aca="true" t="shared" si="2" ref="K7:K34">(30-I7)*4</f>
        <v>112</v>
      </c>
      <c r="M7">
        <v>2</v>
      </c>
      <c r="N7" t="s">
        <v>209</v>
      </c>
      <c r="O7">
        <f aca="true" t="shared" si="3" ref="O7:O39">(35-M7)*5</f>
        <v>165</v>
      </c>
      <c r="Q7">
        <v>2</v>
      </c>
      <c r="R7" t="s">
        <v>138</v>
      </c>
      <c r="S7">
        <f aca="true" t="shared" si="4" ref="S7:S17">13-Q7</f>
        <v>11</v>
      </c>
    </row>
    <row r="8" spans="1:19" ht="12.75">
      <c r="A8">
        <v>3</v>
      </c>
      <c r="B8" t="s">
        <v>242</v>
      </c>
      <c r="C8">
        <f t="shared" si="0"/>
        <v>60</v>
      </c>
      <c r="E8">
        <v>3</v>
      </c>
      <c r="F8" t="s">
        <v>214</v>
      </c>
      <c r="G8">
        <f t="shared" si="1"/>
        <v>7</v>
      </c>
      <c r="I8">
        <v>3</v>
      </c>
      <c r="J8" t="s">
        <v>139</v>
      </c>
      <c r="K8">
        <f t="shared" si="2"/>
        <v>108</v>
      </c>
      <c r="M8">
        <v>3</v>
      </c>
      <c r="N8" t="s">
        <v>305</v>
      </c>
      <c r="O8">
        <f t="shared" si="3"/>
        <v>160</v>
      </c>
      <c r="Q8">
        <v>3</v>
      </c>
      <c r="R8" t="s">
        <v>68</v>
      </c>
      <c r="S8">
        <f t="shared" si="4"/>
        <v>10</v>
      </c>
    </row>
    <row r="9" spans="1:19" ht="12.75">
      <c r="A9">
        <v>3</v>
      </c>
      <c r="B9" t="s">
        <v>243</v>
      </c>
      <c r="C9">
        <f t="shared" si="0"/>
        <v>60</v>
      </c>
      <c r="E9">
        <v>3</v>
      </c>
      <c r="F9" t="s">
        <v>140</v>
      </c>
      <c r="G9">
        <f t="shared" si="1"/>
        <v>7</v>
      </c>
      <c r="I9">
        <v>3</v>
      </c>
      <c r="J9" t="s">
        <v>53</v>
      </c>
      <c r="K9">
        <f t="shared" si="2"/>
        <v>108</v>
      </c>
      <c r="M9">
        <v>3</v>
      </c>
      <c r="N9" t="s">
        <v>137</v>
      </c>
      <c r="O9">
        <f t="shared" si="3"/>
        <v>160</v>
      </c>
      <c r="Q9">
        <v>3</v>
      </c>
      <c r="R9" t="s">
        <v>209</v>
      </c>
      <c r="S9">
        <f t="shared" si="4"/>
        <v>10</v>
      </c>
    </row>
    <row r="10" spans="1:19" ht="12.75">
      <c r="A10">
        <v>5</v>
      </c>
      <c r="B10" t="s">
        <v>244</v>
      </c>
      <c r="C10">
        <f t="shared" si="0"/>
        <v>54</v>
      </c>
      <c r="E10">
        <v>5</v>
      </c>
      <c r="F10" t="s">
        <v>141</v>
      </c>
      <c r="G10">
        <f t="shared" si="1"/>
        <v>5</v>
      </c>
      <c r="I10">
        <v>5</v>
      </c>
      <c r="J10" t="s">
        <v>142</v>
      </c>
      <c r="K10">
        <f t="shared" si="2"/>
        <v>100</v>
      </c>
      <c r="M10">
        <v>5</v>
      </c>
      <c r="N10" t="s">
        <v>144</v>
      </c>
      <c r="O10">
        <f t="shared" si="3"/>
        <v>150</v>
      </c>
      <c r="Q10">
        <v>5</v>
      </c>
      <c r="R10" t="s">
        <v>143</v>
      </c>
      <c r="S10">
        <f t="shared" si="4"/>
        <v>8</v>
      </c>
    </row>
    <row r="11" spans="1:19" ht="12.75">
      <c r="A11">
        <v>6</v>
      </c>
      <c r="B11" t="s">
        <v>245</v>
      </c>
      <c r="C11">
        <f t="shared" si="0"/>
        <v>51</v>
      </c>
      <c r="E11">
        <v>6</v>
      </c>
      <c r="F11" t="s">
        <v>145</v>
      </c>
      <c r="G11">
        <f t="shared" si="1"/>
        <v>4</v>
      </c>
      <c r="I11">
        <v>6</v>
      </c>
      <c r="J11" t="s">
        <v>58</v>
      </c>
      <c r="K11">
        <f t="shared" si="2"/>
        <v>96</v>
      </c>
      <c r="M11">
        <v>6</v>
      </c>
      <c r="N11" t="s">
        <v>294</v>
      </c>
      <c r="O11">
        <f t="shared" si="3"/>
        <v>145</v>
      </c>
      <c r="Q11">
        <v>6</v>
      </c>
      <c r="R11" t="s">
        <v>51</v>
      </c>
      <c r="S11">
        <f t="shared" si="4"/>
        <v>7</v>
      </c>
    </row>
    <row r="12" spans="1:19" ht="12.75">
      <c r="A12">
        <v>7</v>
      </c>
      <c r="B12" t="s">
        <v>246</v>
      </c>
      <c r="C12">
        <f t="shared" si="0"/>
        <v>48</v>
      </c>
      <c r="E12">
        <v>7</v>
      </c>
      <c r="F12" t="s">
        <v>213</v>
      </c>
      <c r="G12">
        <f t="shared" si="1"/>
        <v>3</v>
      </c>
      <c r="I12">
        <v>7</v>
      </c>
      <c r="J12" t="s">
        <v>305</v>
      </c>
      <c r="K12">
        <f t="shared" si="2"/>
        <v>92</v>
      </c>
      <c r="M12">
        <v>7</v>
      </c>
      <c r="N12" t="s">
        <v>183</v>
      </c>
      <c r="O12">
        <f t="shared" si="3"/>
        <v>140</v>
      </c>
      <c r="Q12">
        <v>7</v>
      </c>
      <c r="R12" t="s">
        <v>214</v>
      </c>
      <c r="S12">
        <f t="shared" si="4"/>
        <v>6</v>
      </c>
    </row>
    <row r="13" spans="1:19" ht="12.75">
      <c r="A13">
        <v>8</v>
      </c>
      <c r="B13" t="s">
        <v>247</v>
      </c>
      <c r="C13">
        <f t="shared" si="0"/>
        <v>45</v>
      </c>
      <c r="E13">
        <v>8</v>
      </c>
      <c r="F13" t="s">
        <v>208</v>
      </c>
      <c r="G13">
        <f t="shared" si="1"/>
        <v>2</v>
      </c>
      <c r="I13">
        <v>8</v>
      </c>
      <c r="J13" t="s">
        <v>184</v>
      </c>
      <c r="K13">
        <f t="shared" si="2"/>
        <v>88</v>
      </c>
      <c r="M13">
        <v>8</v>
      </c>
      <c r="N13" t="s">
        <v>186</v>
      </c>
      <c r="O13">
        <f t="shared" si="3"/>
        <v>135</v>
      </c>
      <c r="Q13">
        <v>8</v>
      </c>
      <c r="R13" t="s">
        <v>185</v>
      </c>
      <c r="S13">
        <f t="shared" si="4"/>
        <v>5</v>
      </c>
    </row>
    <row r="14" spans="1:19" ht="12.75">
      <c r="A14">
        <v>9</v>
      </c>
      <c r="B14" t="s">
        <v>248</v>
      </c>
      <c r="C14">
        <f t="shared" si="0"/>
        <v>42</v>
      </c>
      <c r="E14">
        <v>9</v>
      </c>
      <c r="F14" t="s">
        <v>187</v>
      </c>
      <c r="G14">
        <f t="shared" si="1"/>
        <v>1</v>
      </c>
      <c r="I14">
        <v>9</v>
      </c>
      <c r="J14" t="s">
        <v>56</v>
      </c>
      <c r="K14">
        <f t="shared" si="2"/>
        <v>84</v>
      </c>
      <c r="M14">
        <v>9</v>
      </c>
      <c r="N14" t="s">
        <v>189</v>
      </c>
      <c r="O14">
        <f t="shared" si="3"/>
        <v>130</v>
      </c>
      <c r="Q14">
        <v>9</v>
      </c>
      <c r="R14" t="s">
        <v>188</v>
      </c>
      <c r="S14">
        <f t="shared" si="4"/>
        <v>4</v>
      </c>
    </row>
    <row r="15" spans="1:19" ht="12.75">
      <c r="A15">
        <v>10</v>
      </c>
      <c r="B15" t="s">
        <v>249</v>
      </c>
      <c r="C15">
        <f t="shared" si="0"/>
        <v>39</v>
      </c>
      <c r="I15">
        <v>10</v>
      </c>
      <c r="J15" t="s">
        <v>55</v>
      </c>
      <c r="K15">
        <f t="shared" si="2"/>
        <v>80</v>
      </c>
      <c r="M15">
        <v>10</v>
      </c>
      <c r="N15" t="s">
        <v>191</v>
      </c>
      <c r="O15">
        <f t="shared" si="3"/>
        <v>125</v>
      </c>
      <c r="Q15">
        <v>10</v>
      </c>
      <c r="R15" t="s">
        <v>190</v>
      </c>
      <c r="S15">
        <f t="shared" si="4"/>
        <v>3</v>
      </c>
    </row>
    <row r="16" spans="1:19" ht="12.75">
      <c r="A16">
        <v>11</v>
      </c>
      <c r="B16" t="s">
        <v>250</v>
      </c>
      <c r="C16">
        <f t="shared" si="0"/>
        <v>36</v>
      </c>
      <c r="E16" t="s">
        <v>192</v>
      </c>
      <c r="I16">
        <v>11</v>
      </c>
      <c r="J16" t="s">
        <v>193</v>
      </c>
      <c r="K16">
        <f t="shared" si="2"/>
        <v>76</v>
      </c>
      <c r="M16">
        <v>11</v>
      </c>
      <c r="N16" t="s">
        <v>195</v>
      </c>
      <c r="O16">
        <f t="shared" si="3"/>
        <v>120</v>
      </c>
      <c r="Q16">
        <v>11</v>
      </c>
      <c r="R16" t="s">
        <v>194</v>
      </c>
      <c r="S16">
        <f t="shared" si="4"/>
        <v>2</v>
      </c>
    </row>
    <row r="17" spans="1:19" ht="12.75">
      <c r="A17">
        <v>12</v>
      </c>
      <c r="B17" t="s">
        <v>251</v>
      </c>
      <c r="C17">
        <f t="shared" si="0"/>
        <v>33</v>
      </c>
      <c r="E17" t="s">
        <v>278</v>
      </c>
      <c r="F17" t="s">
        <v>279</v>
      </c>
      <c r="G17" t="s">
        <v>237</v>
      </c>
      <c r="I17">
        <v>12</v>
      </c>
      <c r="J17" t="s">
        <v>196</v>
      </c>
      <c r="K17">
        <f t="shared" si="2"/>
        <v>72</v>
      </c>
      <c r="M17">
        <v>12</v>
      </c>
      <c r="N17" t="s">
        <v>198</v>
      </c>
      <c r="O17">
        <f t="shared" si="3"/>
        <v>115</v>
      </c>
      <c r="Q17">
        <v>12</v>
      </c>
      <c r="R17" t="s">
        <v>197</v>
      </c>
      <c r="S17">
        <f t="shared" si="4"/>
        <v>1</v>
      </c>
    </row>
    <row r="18" spans="1:15" ht="12.75">
      <c r="A18">
        <v>13</v>
      </c>
      <c r="B18" t="s">
        <v>252</v>
      </c>
      <c r="C18">
        <f t="shared" si="0"/>
        <v>30</v>
      </c>
      <c r="E18">
        <v>1</v>
      </c>
      <c r="F18" t="s">
        <v>138</v>
      </c>
      <c r="G18">
        <f>(24-E18)*4</f>
        <v>92</v>
      </c>
      <c r="I18">
        <v>13</v>
      </c>
      <c r="J18" t="s">
        <v>199</v>
      </c>
      <c r="K18">
        <f t="shared" si="2"/>
        <v>68</v>
      </c>
      <c r="M18">
        <v>13</v>
      </c>
      <c r="N18" t="s">
        <v>200</v>
      </c>
      <c r="O18">
        <f t="shared" si="3"/>
        <v>110</v>
      </c>
    </row>
    <row r="19" spans="1:17" ht="12.75">
      <c r="A19">
        <v>14</v>
      </c>
      <c r="B19" t="s">
        <v>253</v>
      </c>
      <c r="C19">
        <f t="shared" si="0"/>
        <v>27</v>
      </c>
      <c r="E19">
        <v>2</v>
      </c>
      <c r="F19" t="s">
        <v>201</v>
      </c>
      <c r="G19">
        <f aca="true" t="shared" si="5" ref="G19:G40">(24-E19)*4</f>
        <v>88</v>
      </c>
      <c r="I19">
        <v>14</v>
      </c>
      <c r="J19" t="s">
        <v>121</v>
      </c>
      <c r="K19">
        <f t="shared" si="2"/>
        <v>64</v>
      </c>
      <c r="M19">
        <v>14</v>
      </c>
      <c r="N19" t="s">
        <v>203</v>
      </c>
      <c r="O19">
        <f t="shared" si="3"/>
        <v>105</v>
      </c>
      <c r="Q19" t="s">
        <v>202</v>
      </c>
    </row>
    <row r="20" spans="1:19" ht="12.75">
      <c r="A20">
        <v>15</v>
      </c>
      <c r="B20" t="s">
        <v>254</v>
      </c>
      <c r="C20">
        <f t="shared" si="0"/>
        <v>24</v>
      </c>
      <c r="E20">
        <v>3</v>
      </c>
      <c r="F20" t="s">
        <v>209</v>
      </c>
      <c r="G20">
        <f t="shared" si="5"/>
        <v>84</v>
      </c>
      <c r="I20">
        <v>15</v>
      </c>
      <c r="J20" t="s">
        <v>204</v>
      </c>
      <c r="K20">
        <f t="shared" si="2"/>
        <v>60</v>
      </c>
      <c r="M20">
        <v>15</v>
      </c>
      <c r="N20" t="s">
        <v>205</v>
      </c>
      <c r="O20">
        <f t="shared" si="3"/>
        <v>100</v>
      </c>
      <c r="Q20" t="s">
        <v>278</v>
      </c>
      <c r="R20" t="s">
        <v>279</v>
      </c>
      <c r="S20" t="s">
        <v>152</v>
      </c>
    </row>
    <row r="21" spans="1:19" ht="12.75">
      <c r="A21">
        <v>16</v>
      </c>
      <c r="B21" t="s">
        <v>255</v>
      </c>
      <c r="C21">
        <f t="shared" si="0"/>
        <v>21</v>
      </c>
      <c r="E21">
        <v>3</v>
      </c>
      <c r="F21" t="s">
        <v>206</v>
      </c>
      <c r="G21">
        <f t="shared" si="5"/>
        <v>84</v>
      </c>
      <c r="I21">
        <v>16</v>
      </c>
      <c r="J21" t="s">
        <v>2</v>
      </c>
      <c r="K21">
        <f t="shared" si="2"/>
        <v>56</v>
      </c>
      <c r="M21">
        <v>16</v>
      </c>
      <c r="N21" t="s">
        <v>4</v>
      </c>
      <c r="O21">
        <f t="shared" si="3"/>
        <v>95</v>
      </c>
      <c r="Q21">
        <v>1</v>
      </c>
      <c r="R21" t="s">
        <v>3</v>
      </c>
      <c r="S21">
        <f>(16-Q21)*4</f>
        <v>60</v>
      </c>
    </row>
    <row r="22" spans="1:19" ht="12.75">
      <c r="A22">
        <v>17</v>
      </c>
      <c r="B22" t="s">
        <v>256</v>
      </c>
      <c r="C22">
        <f t="shared" si="0"/>
        <v>18</v>
      </c>
      <c r="E22">
        <v>5</v>
      </c>
      <c r="F22" t="s">
        <v>5</v>
      </c>
      <c r="G22">
        <f t="shared" si="5"/>
        <v>76</v>
      </c>
      <c r="I22">
        <v>17</v>
      </c>
      <c r="J22" t="s">
        <v>302</v>
      </c>
      <c r="K22">
        <f t="shared" si="2"/>
        <v>52</v>
      </c>
      <c r="M22">
        <v>17</v>
      </c>
      <c r="N22" t="s">
        <v>6</v>
      </c>
      <c r="O22">
        <f t="shared" si="3"/>
        <v>90</v>
      </c>
      <c r="Q22">
        <v>2</v>
      </c>
      <c r="R22" t="s">
        <v>208</v>
      </c>
      <c r="S22">
        <f aca="true" t="shared" si="6" ref="S22:S35">(16-Q22)*4</f>
        <v>56</v>
      </c>
    </row>
    <row r="23" spans="1:19" ht="12.75">
      <c r="A23">
        <v>18</v>
      </c>
      <c r="B23" t="s">
        <v>257</v>
      </c>
      <c r="C23">
        <f t="shared" si="0"/>
        <v>15</v>
      </c>
      <c r="E23">
        <v>6</v>
      </c>
      <c r="F23" t="s">
        <v>7</v>
      </c>
      <c r="G23">
        <f t="shared" si="5"/>
        <v>72</v>
      </c>
      <c r="I23">
        <v>18</v>
      </c>
      <c r="J23" t="s">
        <v>123</v>
      </c>
      <c r="K23">
        <f t="shared" si="2"/>
        <v>48</v>
      </c>
      <c r="M23">
        <v>18</v>
      </c>
      <c r="N23" t="s">
        <v>8</v>
      </c>
      <c r="O23">
        <f t="shared" si="3"/>
        <v>85</v>
      </c>
      <c r="Q23">
        <v>3</v>
      </c>
      <c r="R23" t="s">
        <v>207</v>
      </c>
      <c r="S23">
        <f t="shared" si="6"/>
        <v>52</v>
      </c>
    </row>
    <row r="24" spans="1:19" ht="12.75">
      <c r="A24">
        <v>19</v>
      </c>
      <c r="B24" t="s">
        <v>258</v>
      </c>
      <c r="C24">
        <f t="shared" si="0"/>
        <v>12</v>
      </c>
      <c r="E24">
        <v>7</v>
      </c>
      <c r="F24" t="s">
        <v>208</v>
      </c>
      <c r="G24">
        <f t="shared" si="5"/>
        <v>68</v>
      </c>
      <c r="I24">
        <v>19</v>
      </c>
      <c r="J24" t="s">
        <v>306</v>
      </c>
      <c r="K24">
        <f t="shared" si="2"/>
        <v>44</v>
      </c>
      <c r="M24">
        <v>19</v>
      </c>
      <c r="N24" t="s">
        <v>9</v>
      </c>
      <c r="O24">
        <f t="shared" si="3"/>
        <v>80</v>
      </c>
      <c r="Q24">
        <v>3</v>
      </c>
      <c r="R24" t="s">
        <v>211</v>
      </c>
      <c r="S24">
        <f t="shared" si="6"/>
        <v>52</v>
      </c>
    </row>
    <row r="25" spans="1:19" ht="12.75">
      <c r="A25">
        <v>20</v>
      </c>
      <c r="B25" t="s">
        <v>259</v>
      </c>
      <c r="C25">
        <f t="shared" si="0"/>
        <v>9</v>
      </c>
      <c r="E25">
        <v>8</v>
      </c>
      <c r="F25" t="s">
        <v>10</v>
      </c>
      <c r="G25">
        <f t="shared" si="5"/>
        <v>64</v>
      </c>
      <c r="I25">
        <v>20</v>
      </c>
      <c r="J25" t="s">
        <v>68</v>
      </c>
      <c r="K25">
        <f t="shared" si="2"/>
        <v>40</v>
      </c>
      <c r="M25">
        <v>20</v>
      </c>
      <c r="N25" t="s">
        <v>11</v>
      </c>
      <c r="O25">
        <f t="shared" si="3"/>
        <v>75</v>
      </c>
      <c r="Q25">
        <v>5</v>
      </c>
      <c r="R25" t="s">
        <v>209</v>
      </c>
      <c r="S25">
        <f t="shared" si="6"/>
        <v>44</v>
      </c>
    </row>
    <row r="26" spans="1:19" ht="12.75">
      <c r="A26">
        <v>21</v>
      </c>
      <c r="B26" t="s">
        <v>260</v>
      </c>
      <c r="C26">
        <f t="shared" si="0"/>
        <v>6</v>
      </c>
      <c r="E26">
        <v>9</v>
      </c>
      <c r="F26" t="s">
        <v>12</v>
      </c>
      <c r="G26">
        <f t="shared" si="5"/>
        <v>60</v>
      </c>
      <c r="I26">
        <v>21</v>
      </c>
      <c r="J26" t="s">
        <v>186</v>
      </c>
      <c r="K26">
        <f t="shared" si="2"/>
        <v>36</v>
      </c>
      <c r="M26">
        <v>21</v>
      </c>
      <c r="N26" t="s">
        <v>14</v>
      </c>
      <c r="O26">
        <f t="shared" si="3"/>
        <v>70</v>
      </c>
      <c r="Q26">
        <v>6</v>
      </c>
      <c r="R26" t="s">
        <v>13</v>
      </c>
      <c r="S26">
        <f t="shared" si="6"/>
        <v>40</v>
      </c>
    </row>
    <row r="27" spans="1:19" ht="12.75">
      <c r="A27">
        <v>22</v>
      </c>
      <c r="B27" t="s">
        <v>261</v>
      </c>
      <c r="C27">
        <f t="shared" si="0"/>
        <v>3</v>
      </c>
      <c r="E27">
        <v>10</v>
      </c>
      <c r="F27" t="s">
        <v>15</v>
      </c>
      <c r="G27">
        <f t="shared" si="5"/>
        <v>56</v>
      </c>
      <c r="I27">
        <v>22</v>
      </c>
      <c r="J27" t="s">
        <v>16</v>
      </c>
      <c r="K27">
        <f t="shared" si="2"/>
        <v>32</v>
      </c>
      <c r="M27">
        <v>22</v>
      </c>
      <c r="N27" t="s">
        <v>18</v>
      </c>
      <c r="O27">
        <f t="shared" si="3"/>
        <v>65</v>
      </c>
      <c r="Q27">
        <v>7</v>
      </c>
      <c r="R27" t="s">
        <v>17</v>
      </c>
      <c r="S27">
        <f t="shared" si="6"/>
        <v>36</v>
      </c>
    </row>
    <row r="28" spans="5:19" ht="12.75">
      <c r="E28">
        <v>11</v>
      </c>
      <c r="F28" t="s">
        <v>19</v>
      </c>
      <c r="G28">
        <f t="shared" si="5"/>
        <v>52</v>
      </c>
      <c r="I28">
        <v>23</v>
      </c>
      <c r="J28" t="s">
        <v>127</v>
      </c>
      <c r="K28">
        <f t="shared" si="2"/>
        <v>28</v>
      </c>
      <c r="M28">
        <v>23</v>
      </c>
      <c r="N28" t="s">
        <v>20</v>
      </c>
      <c r="O28">
        <f t="shared" si="3"/>
        <v>60</v>
      </c>
      <c r="Q28">
        <v>8</v>
      </c>
      <c r="R28" t="s">
        <v>214</v>
      </c>
      <c r="S28">
        <f t="shared" si="6"/>
        <v>32</v>
      </c>
    </row>
    <row r="29" spans="5:19" ht="12.75">
      <c r="E29">
        <v>12</v>
      </c>
      <c r="F29" t="s">
        <v>145</v>
      </c>
      <c r="G29">
        <f t="shared" si="5"/>
        <v>48</v>
      </c>
      <c r="I29">
        <v>24</v>
      </c>
      <c r="J29" t="s">
        <v>21</v>
      </c>
      <c r="K29">
        <f t="shared" si="2"/>
        <v>24</v>
      </c>
      <c r="M29">
        <v>24</v>
      </c>
      <c r="N29" t="s">
        <v>214</v>
      </c>
      <c r="O29">
        <f t="shared" si="3"/>
        <v>55</v>
      </c>
      <c r="Q29">
        <v>9</v>
      </c>
      <c r="R29" t="s">
        <v>213</v>
      </c>
      <c r="S29">
        <f t="shared" si="6"/>
        <v>28</v>
      </c>
    </row>
    <row r="30" spans="1:19" ht="12.75">
      <c r="A30" t="s">
        <v>270</v>
      </c>
      <c r="B30" t="s">
        <v>271</v>
      </c>
      <c r="E30">
        <v>13</v>
      </c>
      <c r="F30" t="s">
        <v>22</v>
      </c>
      <c r="G30">
        <f t="shared" si="5"/>
        <v>44</v>
      </c>
      <c r="I30">
        <v>25</v>
      </c>
      <c r="J30" t="s">
        <v>110</v>
      </c>
      <c r="K30">
        <f t="shared" si="2"/>
        <v>20</v>
      </c>
      <c r="M30">
        <v>25</v>
      </c>
      <c r="N30" t="s">
        <v>23</v>
      </c>
      <c r="O30">
        <f t="shared" si="3"/>
        <v>50</v>
      </c>
      <c r="Q30">
        <v>10</v>
      </c>
      <c r="R30" t="s">
        <v>188</v>
      </c>
      <c r="S30">
        <f t="shared" si="6"/>
        <v>24</v>
      </c>
    </row>
    <row r="31" spans="1:19" ht="12.75">
      <c r="A31" t="s">
        <v>268</v>
      </c>
      <c r="B31" t="s">
        <v>235</v>
      </c>
      <c r="C31" t="s">
        <v>275</v>
      </c>
      <c r="E31">
        <v>14</v>
      </c>
      <c r="F31" t="s">
        <v>24</v>
      </c>
      <c r="G31">
        <f t="shared" si="5"/>
        <v>40</v>
      </c>
      <c r="I31">
        <v>26</v>
      </c>
      <c r="J31" t="s">
        <v>25</v>
      </c>
      <c r="K31">
        <f t="shared" si="2"/>
        <v>16</v>
      </c>
      <c r="M31">
        <v>26</v>
      </c>
      <c r="N31" t="s">
        <v>120</v>
      </c>
      <c r="O31">
        <f t="shared" si="3"/>
        <v>45</v>
      </c>
      <c r="Q31">
        <v>11</v>
      </c>
      <c r="R31" t="s">
        <v>26</v>
      </c>
      <c r="S31">
        <f t="shared" si="6"/>
        <v>20</v>
      </c>
    </row>
    <row r="32" spans="1:19" ht="12.75">
      <c r="A32">
        <v>1</v>
      </c>
      <c r="B32" t="s">
        <v>262</v>
      </c>
      <c r="C32">
        <f>(17-A32)*4</f>
        <v>64</v>
      </c>
      <c r="E32">
        <v>15</v>
      </c>
      <c r="F32" t="s">
        <v>312</v>
      </c>
      <c r="G32">
        <f t="shared" si="5"/>
        <v>36</v>
      </c>
      <c r="I32">
        <v>27</v>
      </c>
      <c r="J32" t="s">
        <v>303</v>
      </c>
      <c r="K32">
        <f t="shared" si="2"/>
        <v>12</v>
      </c>
      <c r="M32">
        <v>27</v>
      </c>
      <c r="N32" t="s">
        <v>27</v>
      </c>
      <c r="O32">
        <f t="shared" si="3"/>
        <v>40</v>
      </c>
      <c r="Q32">
        <v>12</v>
      </c>
      <c r="R32" t="s">
        <v>194</v>
      </c>
      <c r="S32">
        <f t="shared" si="6"/>
        <v>16</v>
      </c>
    </row>
    <row r="33" spans="1:19" ht="12.75">
      <c r="A33">
        <v>2</v>
      </c>
      <c r="B33" t="s">
        <v>263</v>
      </c>
      <c r="C33">
        <f aca="true" t="shared" si="7" ref="C33:C47">(17-A33)*4</f>
        <v>60</v>
      </c>
      <c r="E33">
        <v>16</v>
      </c>
      <c r="F33" t="s">
        <v>28</v>
      </c>
      <c r="G33">
        <f t="shared" si="5"/>
        <v>32</v>
      </c>
      <c r="I33">
        <v>28</v>
      </c>
      <c r="J33" t="s">
        <v>29</v>
      </c>
      <c r="K33">
        <f t="shared" si="2"/>
        <v>8</v>
      </c>
      <c r="M33">
        <v>28</v>
      </c>
      <c r="N33" t="s">
        <v>297</v>
      </c>
      <c r="O33">
        <f t="shared" si="3"/>
        <v>35</v>
      </c>
      <c r="Q33">
        <v>13</v>
      </c>
      <c r="R33" t="s">
        <v>30</v>
      </c>
      <c r="S33">
        <f t="shared" si="6"/>
        <v>12</v>
      </c>
    </row>
    <row r="34" spans="1:19" ht="12.75">
      <c r="A34">
        <v>3</v>
      </c>
      <c r="B34" t="s">
        <v>218</v>
      </c>
      <c r="C34">
        <f t="shared" si="7"/>
        <v>56</v>
      </c>
      <c r="E34">
        <v>17</v>
      </c>
      <c r="F34" t="s">
        <v>106</v>
      </c>
      <c r="G34">
        <f t="shared" si="5"/>
        <v>28</v>
      </c>
      <c r="I34">
        <v>29</v>
      </c>
      <c r="J34" t="s">
        <v>64</v>
      </c>
      <c r="K34">
        <f t="shared" si="2"/>
        <v>4</v>
      </c>
      <c r="M34">
        <v>29</v>
      </c>
      <c r="N34" t="s">
        <v>31</v>
      </c>
      <c r="O34">
        <f t="shared" si="3"/>
        <v>30</v>
      </c>
      <c r="Q34">
        <v>14</v>
      </c>
      <c r="R34" t="s">
        <v>216</v>
      </c>
      <c r="S34">
        <f t="shared" si="6"/>
        <v>8</v>
      </c>
    </row>
    <row r="35" spans="1:19" ht="12.75">
      <c r="A35">
        <v>3</v>
      </c>
      <c r="B35" t="s">
        <v>219</v>
      </c>
      <c r="C35">
        <f t="shared" si="7"/>
        <v>56</v>
      </c>
      <c r="E35">
        <v>18</v>
      </c>
      <c r="F35" t="s">
        <v>310</v>
      </c>
      <c r="G35">
        <f t="shared" si="5"/>
        <v>24</v>
      </c>
      <c r="M35">
        <v>30</v>
      </c>
      <c r="N35" t="s">
        <v>33</v>
      </c>
      <c r="O35">
        <f t="shared" si="3"/>
        <v>25</v>
      </c>
      <c r="Q35">
        <v>15</v>
      </c>
      <c r="R35" t="s">
        <v>32</v>
      </c>
      <c r="S35">
        <f t="shared" si="6"/>
        <v>4</v>
      </c>
    </row>
    <row r="36" spans="1:15" ht="12.75">
      <c r="A36">
        <v>5</v>
      </c>
      <c r="B36" t="s">
        <v>249</v>
      </c>
      <c r="C36">
        <f t="shared" si="7"/>
        <v>48</v>
      </c>
      <c r="E36">
        <v>19</v>
      </c>
      <c r="F36" t="s">
        <v>108</v>
      </c>
      <c r="G36">
        <f t="shared" si="5"/>
        <v>20</v>
      </c>
      <c r="I36" t="s">
        <v>34</v>
      </c>
      <c r="M36">
        <v>31</v>
      </c>
      <c r="N36" t="s">
        <v>292</v>
      </c>
      <c r="O36">
        <f t="shared" si="3"/>
        <v>20</v>
      </c>
    </row>
    <row r="37" spans="1:17" ht="12.75">
      <c r="A37">
        <v>6</v>
      </c>
      <c r="B37" t="s">
        <v>254</v>
      </c>
      <c r="C37">
        <f t="shared" si="7"/>
        <v>44</v>
      </c>
      <c r="E37">
        <v>20</v>
      </c>
      <c r="F37" t="s">
        <v>35</v>
      </c>
      <c r="G37">
        <f t="shared" si="5"/>
        <v>16</v>
      </c>
      <c r="I37" t="s">
        <v>278</v>
      </c>
      <c r="J37" t="s">
        <v>279</v>
      </c>
      <c r="K37" t="s">
        <v>147</v>
      </c>
      <c r="M37">
        <v>32</v>
      </c>
      <c r="N37" t="s">
        <v>37</v>
      </c>
      <c r="O37">
        <f t="shared" si="3"/>
        <v>15</v>
      </c>
      <c r="Q37" t="s">
        <v>36</v>
      </c>
    </row>
    <row r="38" spans="1:19" ht="12.75">
      <c r="A38">
        <v>7</v>
      </c>
      <c r="B38" t="s">
        <v>255</v>
      </c>
      <c r="C38">
        <f t="shared" si="7"/>
        <v>40</v>
      </c>
      <c r="E38">
        <v>21</v>
      </c>
      <c r="F38" t="s">
        <v>38</v>
      </c>
      <c r="G38">
        <f t="shared" si="5"/>
        <v>12</v>
      </c>
      <c r="I38">
        <v>1</v>
      </c>
      <c r="J38" t="s">
        <v>52</v>
      </c>
      <c r="K38">
        <f>(16-I38)*3</f>
        <v>45</v>
      </c>
      <c r="M38">
        <v>33</v>
      </c>
      <c r="N38" t="s">
        <v>296</v>
      </c>
      <c r="O38">
        <f t="shared" si="3"/>
        <v>10</v>
      </c>
      <c r="Q38" t="s">
        <v>278</v>
      </c>
      <c r="R38" t="s">
        <v>279</v>
      </c>
      <c r="S38" t="s">
        <v>151</v>
      </c>
    </row>
    <row r="39" spans="1:19" ht="12.75">
      <c r="A39">
        <v>8</v>
      </c>
      <c r="B39" t="s">
        <v>220</v>
      </c>
      <c r="C39">
        <f t="shared" si="7"/>
        <v>36</v>
      </c>
      <c r="E39">
        <v>22</v>
      </c>
      <c r="F39" t="s">
        <v>187</v>
      </c>
      <c r="G39">
        <f t="shared" si="5"/>
        <v>8</v>
      </c>
      <c r="I39">
        <v>2</v>
      </c>
      <c r="J39" t="s">
        <v>53</v>
      </c>
      <c r="K39">
        <f aca="true" t="shared" si="8" ref="K39:K52">(16-I39)*3</f>
        <v>42</v>
      </c>
      <c r="M39">
        <v>34</v>
      </c>
      <c r="N39" t="s">
        <v>124</v>
      </c>
      <c r="O39">
        <f t="shared" si="3"/>
        <v>5</v>
      </c>
      <c r="Q39">
        <v>1</v>
      </c>
      <c r="R39" t="s">
        <v>209</v>
      </c>
      <c r="S39">
        <f>8-Q39</f>
        <v>7</v>
      </c>
    </row>
    <row r="40" spans="1:19" ht="12.75">
      <c r="A40">
        <v>9</v>
      </c>
      <c r="B40" t="s">
        <v>221</v>
      </c>
      <c r="C40">
        <f t="shared" si="7"/>
        <v>32</v>
      </c>
      <c r="E40">
        <v>23</v>
      </c>
      <c r="F40" t="s">
        <v>214</v>
      </c>
      <c r="G40">
        <f t="shared" si="5"/>
        <v>4</v>
      </c>
      <c r="I40">
        <v>3</v>
      </c>
      <c r="J40" t="s">
        <v>54</v>
      </c>
      <c r="K40">
        <f t="shared" si="8"/>
        <v>39</v>
      </c>
      <c r="Q40">
        <v>2</v>
      </c>
      <c r="R40" t="s">
        <v>207</v>
      </c>
      <c r="S40">
        <f aca="true" t="shared" si="9" ref="S40:S45">8-Q40</f>
        <v>6</v>
      </c>
    </row>
    <row r="41" spans="1:19" ht="12.75">
      <c r="A41">
        <v>10</v>
      </c>
      <c r="B41" t="s">
        <v>222</v>
      </c>
      <c r="C41">
        <f t="shared" si="7"/>
        <v>28</v>
      </c>
      <c r="I41">
        <v>3</v>
      </c>
      <c r="J41" t="s">
        <v>55</v>
      </c>
      <c r="K41">
        <f t="shared" si="8"/>
        <v>39</v>
      </c>
      <c r="M41" t="s">
        <v>40</v>
      </c>
      <c r="Q41">
        <v>3</v>
      </c>
      <c r="R41" t="s">
        <v>39</v>
      </c>
      <c r="S41">
        <f t="shared" si="9"/>
        <v>5</v>
      </c>
    </row>
    <row r="42" spans="1:19" ht="12.75">
      <c r="A42">
        <v>11</v>
      </c>
      <c r="B42" t="s">
        <v>223</v>
      </c>
      <c r="C42">
        <f t="shared" si="7"/>
        <v>24</v>
      </c>
      <c r="E42" t="s">
        <v>41</v>
      </c>
      <c r="I42">
        <v>5</v>
      </c>
      <c r="J42" t="s">
        <v>56</v>
      </c>
      <c r="K42">
        <f t="shared" si="8"/>
        <v>33</v>
      </c>
      <c r="M42" t="s">
        <v>278</v>
      </c>
      <c r="N42" t="s">
        <v>279</v>
      </c>
      <c r="O42" t="s">
        <v>155</v>
      </c>
      <c r="Q42">
        <v>3</v>
      </c>
      <c r="R42" t="s">
        <v>214</v>
      </c>
      <c r="S42">
        <f t="shared" si="9"/>
        <v>5</v>
      </c>
    </row>
    <row r="43" spans="1:19" ht="12.75">
      <c r="A43">
        <v>12</v>
      </c>
      <c r="B43" t="s">
        <v>224</v>
      </c>
      <c r="C43">
        <f t="shared" si="7"/>
        <v>20</v>
      </c>
      <c r="E43" t="s">
        <v>278</v>
      </c>
      <c r="F43" t="s">
        <v>279</v>
      </c>
      <c r="G43" t="s">
        <v>238</v>
      </c>
      <c r="I43">
        <v>6</v>
      </c>
      <c r="J43" t="s">
        <v>57</v>
      </c>
      <c r="K43">
        <f t="shared" si="8"/>
        <v>30</v>
      </c>
      <c r="M43">
        <v>1</v>
      </c>
      <c r="N43" t="s">
        <v>67</v>
      </c>
      <c r="O43">
        <f>(16-M43)*2</f>
        <v>30</v>
      </c>
      <c r="Q43">
        <v>5</v>
      </c>
      <c r="R43" t="s">
        <v>185</v>
      </c>
      <c r="S43">
        <f t="shared" si="9"/>
        <v>3</v>
      </c>
    </row>
    <row r="44" spans="1:19" ht="12.75">
      <c r="A44">
        <v>13</v>
      </c>
      <c r="B44" t="s">
        <v>260</v>
      </c>
      <c r="C44">
        <f t="shared" si="7"/>
        <v>16</v>
      </c>
      <c r="E44">
        <v>1</v>
      </c>
      <c r="F44" t="s">
        <v>179</v>
      </c>
      <c r="G44">
        <f>(18-E44)*5</f>
        <v>85</v>
      </c>
      <c r="I44">
        <v>7</v>
      </c>
      <c r="J44" t="s">
        <v>58</v>
      </c>
      <c r="K44">
        <f t="shared" si="8"/>
        <v>27</v>
      </c>
      <c r="M44">
        <v>2</v>
      </c>
      <c r="N44" t="s">
        <v>69</v>
      </c>
      <c r="O44">
        <f aca="true" t="shared" si="10" ref="O44:O57">(16-M44)*2</f>
        <v>28</v>
      </c>
      <c r="Q44">
        <v>6</v>
      </c>
      <c r="R44" t="s">
        <v>68</v>
      </c>
      <c r="S44">
        <f t="shared" si="9"/>
        <v>2</v>
      </c>
    </row>
    <row r="45" spans="1:19" ht="12.75">
      <c r="A45">
        <v>14</v>
      </c>
      <c r="B45" t="s">
        <v>225</v>
      </c>
      <c r="C45">
        <f t="shared" si="7"/>
        <v>12</v>
      </c>
      <c r="E45">
        <v>2</v>
      </c>
      <c r="F45" t="s">
        <v>180</v>
      </c>
      <c r="G45">
        <f aca="true" t="shared" si="11" ref="G45:G60">(18-E45)*5</f>
        <v>80</v>
      </c>
      <c r="I45">
        <v>8</v>
      </c>
      <c r="J45" t="s">
        <v>59</v>
      </c>
      <c r="K45">
        <f t="shared" si="8"/>
        <v>24</v>
      </c>
      <c r="M45">
        <v>3</v>
      </c>
      <c r="N45" t="s">
        <v>71</v>
      </c>
      <c r="O45">
        <f t="shared" si="10"/>
        <v>26</v>
      </c>
      <c r="Q45">
        <v>7</v>
      </c>
      <c r="R45" t="s">
        <v>70</v>
      </c>
      <c r="S45">
        <f t="shared" si="9"/>
        <v>1</v>
      </c>
    </row>
    <row r="46" spans="1:15" ht="12.75">
      <c r="A46">
        <v>15</v>
      </c>
      <c r="B46" t="s">
        <v>226</v>
      </c>
      <c r="C46">
        <f t="shared" si="7"/>
        <v>8</v>
      </c>
      <c r="E46">
        <v>3</v>
      </c>
      <c r="F46" t="s">
        <v>181</v>
      </c>
      <c r="G46">
        <f t="shared" si="11"/>
        <v>75</v>
      </c>
      <c r="I46">
        <v>9</v>
      </c>
      <c r="J46" t="s">
        <v>60</v>
      </c>
      <c r="K46">
        <f t="shared" si="8"/>
        <v>21</v>
      </c>
      <c r="M46">
        <v>3</v>
      </c>
      <c r="N46" t="s">
        <v>214</v>
      </c>
      <c r="O46">
        <f t="shared" si="10"/>
        <v>26</v>
      </c>
    </row>
    <row r="47" spans="1:15" ht="12.75">
      <c r="A47">
        <v>16</v>
      </c>
      <c r="B47" t="s">
        <v>227</v>
      </c>
      <c r="C47">
        <f t="shared" si="7"/>
        <v>4</v>
      </c>
      <c r="E47">
        <v>3</v>
      </c>
      <c r="F47" t="s">
        <v>182</v>
      </c>
      <c r="G47">
        <f t="shared" si="11"/>
        <v>75</v>
      </c>
      <c r="I47">
        <v>10</v>
      </c>
      <c r="J47" t="s">
        <v>61</v>
      </c>
      <c r="K47">
        <f t="shared" si="8"/>
        <v>18</v>
      </c>
      <c r="M47">
        <v>5</v>
      </c>
      <c r="N47" t="s">
        <v>209</v>
      </c>
      <c r="O47">
        <f t="shared" si="10"/>
        <v>22</v>
      </c>
    </row>
    <row r="48" spans="5:15" ht="12.75">
      <c r="E48">
        <v>5</v>
      </c>
      <c r="F48" t="s">
        <v>207</v>
      </c>
      <c r="G48">
        <f t="shared" si="11"/>
        <v>65</v>
      </c>
      <c r="I48">
        <v>11</v>
      </c>
      <c r="J48" t="s">
        <v>62</v>
      </c>
      <c r="K48">
        <f t="shared" si="8"/>
        <v>15</v>
      </c>
      <c r="M48">
        <v>6</v>
      </c>
      <c r="N48" t="s">
        <v>72</v>
      </c>
      <c r="O48">
        <f t="shared" si="10"/>
        <v>20</v>
      </c>
    </row>
    <row r="49" spans="5:15" ht="12.75">
      <c r="E49">
        <v>6</v>
      </c>
      <c r="F49" t="s">
        <v>208</v>
      </c>
      <c r="G49">
        <f t="shared" si="11"/>
        <v>60</v>
      </c>
      <c r="I49">
        <v>12</v>
      </c>
      <c r="J49" t="s">
        <v>63</v>
      </c>
      <c r="K49">
        <f t="shared" si="8"/>
        <v>12</v>
      </c>
      <c r="M49">
        <v>7</v>
      </c>
      <c r="N49" t="s">
        <v>73</v>
      </c>
      <c r="O49">
        <f t="shared" si="10"/>
        <v>18</v>
      </c>
    </row>
    <row r="50" spans="1:15" ht="12.75">
      <c r="A50" t="s">
        <v>272</v>
      </c>
      <c r="B50" t="s">
        <v>273</v>
      </c>
      <c r="E50">
        <v>7</v>
      </c>
      <c r="F50" t="s">
        <v>209</v>
      </c>
      <c r="G50">
        <f t="shared" si="11"/>
        <v>55</v>
      </c>
      <c r="I50">
        <v>13</v>
      </c>
      <c r="J50" t="s">
        <v>64</v>
      </c>
      <c r="K50">
        <f t="shared" si="8"/>
        <v>9</v>
      </c>
      <c r="M50">
        <v>8</v>
      </c>
      <c r="N50" t="s">
        <v>74</v>
      </c>
      <c r="O50">
        <f t="shared" si="10"/>
        <v>16</v>
      </c>
    </row>
    <row r="51" spans="1:15" ht="12.75">
      <c r="A51" t="s">
        <v>268</v>
      </c>
      <c r="B51" t="s">
        <v>235</v>
      </c>
      <c r="C51" t="s">
        <v>276</v>
      </c>
      <c r="E51">
        <v>8</v>
      </c>
      <c r="F51" t="s">
        <v>210</v>
      </c>
      <c r="G51">
        <f t="shared" si="11"/>
        <v>50</v>
      </c>
      <c r="I51">
        <v>14</v>
      </c>
      <c r="J51" t="s">
        <v>65</v>
      </c>
      <c r="K51">
        <f t="shared" si="8"/>
        <v>6</v>
      </c>
      <c r="M51">
        <v>9</v>
      </c>
      <c r="N51" t="s">
        <v>292</v>
      </c>
      <c r="O51">
        <f t="shared" si="10"/>
        <v>14</v>
      </c>
    </row>
    <row r="52" spans="1:15" ht="12.75">
      <c r="A52">
        <v>1</v>
      </c>
      <c r="B52" t="s">
        <v>254</v>
      </c>
      <c r="C52">
        <f>11-A52</f>
        <v>10</v>
      </c>
      <c r="E52">
        <v>9</v>
      </c>
      <c r="F52" t="s">
        <v>211</v>
      </c>
      <c r="G52">
        <f t="shared" si="11"/>
        <v>45</v>
      </c>
      <c r="I52">
        <v>15</v>
      </c>
      <c r="J52" t="s">
        <v>66</v>
      </c>
      <c r="K52">
        <f t="shared" si="8"/>
        <v>3</v>
      </c>
      <c r="M52">
        <v>10</v>
      </c>
      <c r="N52" t="s">
        <v>293</v>
      </c>
      <c r="O52">
        <f t="shared" si="10"/>
        <v>12</v>
      </c>
    </row>
    <row r="53" spans="1:15" ht="12.75">
      <c r="A53">
        <v>2</v>
      </c>
      <c r="B53" t="s">
        <v>244</v>
      </c>
      <c r="C53">
        <f aca="true" t="shared" si="12" ref="C53:C61">11-A53</f>
        <v>9</v>
      </c>
      <c r="E53">
        <v>10</v>
      </c>
      <c r="F53" t="s">
        <v>212</v>
      </c>
      <c r="G53">
        <f t="shared" si="11"/>
        <v>40</v>
      </c>
      <c r="M53">
        <v>11</v>
      </c>
      <c r="N53" t="s">
        <v>294</v>
      </c>
      <c r="O53">
        <f t="shared" si="10"/>
        <v>10</v>
      </c>
    </row>
    <row r="54" spans="1:15" ht="12.75">
      <c r="A54">
        <v>3</v>
      </c>
      <c r="B54" t="s">
        <v>228</v>
      </c>
      <c r="C54">
        <f t="shared" si="12"/>
        <v>8</v>
      </c>
      <c r="E54">
        <v>11</v>
      </c>
      <c r="F54" t="s">
        <v>213</v>
      </c>
      <c r="G54">
        <f t="shared" si="11"/>
        <v>35</v>
      </c>
      <c r="I54" t="s">
        <v>295</v>
      </c>
      <c r="M54">
        <v>12</v>
      </c>
      <c r="N54" t="s">
        <v>296</v>
      </c>
      <c r="O54">
        <f t="shared" si="10"/>
        <v>8</v>
      </c>
    </row>
    <row r="55" spans="1:15" ht="12.75">
      <c r="A55">
        <v>3</v>
      </c>
      <c r="B55" t="s">
        <v>229</v>
      </c>
      <c r="C55">
        <f t="shared" si="12"/>
        <v>8</v>
      </c>
      <c r="E55">
        <v>12</v>
      </c>
      <c r="F55" t="s">
        <v>214</v>
      </c>
      <c r="G55">
        <f t="shared" si="11"/>
        <v>30</v>
      </c>
      <c r="I55" t="s">
        <v>278</v>
      </c>
      <c r="J55" t="s">
        <v>279</v>
      </c>
      <c r="K55" t="s">
        <v>148</v>
      </c>
      <c r="M55">
        <v>13</v>
      </c>
      <c r="N55" t="s">
        <v>297</v>
      </c>
      <c r="O55">
        <f t="shared" si="10"/>
        <v>6</v>
      </c>
    </row>
    <row r="56" spans="1:15" ht="12.75">
      <c r="A56">
        <v>5</v>
      </c>
      <c r="B56" t="s">
        <v>230</v>
      </c>
      <c r="C56">
        <f t="shared" si="12"/>
        <v>6</v>
      </c>
      <c r="E56">
        <v>13</v>
      </c>
      <c r="F56" t="s">
        <v>215</v>
      </c>
      <c r="G56">
        <f t="shared" si="11"/>
        <v>25</v>
      </c>
      <c r="I56">
        <v>1</v>
      </c>
      <c r="J56" t="s">
        <v>298</v>
      </c>
      <c r="K56">
        <f>(16-I56)*2</f>
        <v>30</v>
      </c>
      <c r="M56">
        <v>14</v>
      </c>
      <c r="N56" t="s">
        <v>299</v>
      </c>
      <c r="O56">
        <f t="shared" si="10"/>
        <v>4</v>
      </c>
    </row>
    <row r="57" spans="1:15" ht="12.75">
      <c r="A57">
        <v>6</v>
      </c>
      <c r="B57" t="s">
        <v>231</v>
      </c>
      <c r="C57">
        <f t="shared" si="12"/>
        <v>5</v>
      </c>
      <c r="E57">
        <v>14</v>
      </c>
      <c r="F57" t="s">
        <v>216</v>
      </c>
      <c r="G57">
        <f t="shared" si="11"/>
        <v>20</v>
      </c>
      <c r="I57">
        <v>2</v>
      </c>
      <c r="J57" t="s">
        <v>300</v>
      </c>
      <c r="K57">
        <f aca="true" t="shared" si="13" ref="K57:K70">(16-I57)*2</f>
        <v>28</v>
      </c>
      <c r="M57">
        <v>15</v>
      </c>
      <c r="N57" t="s">
        <v>301</v>
      </c>
      <c r="O57">
        <f t="shared" si="10"/>
        <v>2</v>
      </c>
    </row>
    <row r="58" spans="1:11" ht="12.75">
      <c r="A58">
        <v>7</v>
      </c>
      <c r="B58" t="s">
        <v>232</v>
      </c>
      <c r="C58">
        <f t="shared" si="12"/>
        <v>4</v>
      </c>
      <c r="E58">
        <v>15</v>
      </c>
      <c r="F58" t="s">
        <v>217</v>
      </c>
      <c r="G58">
        <f t="shared" si="11"/>
        <v>15</v>
      </c>
      <c r="I58">
        <v>3</v>
      </c>
      <c r="J58" t="s">
        <v>302</v>
      </c>
      <c r="K58">
        <f t="shared" si="13"/>
        <v>26</v>
      </c>
    </row>
    <row r="59" spans="1:13" ht="12.75">
      <c r="A59">
        <v>7</v>
      </c>
      <c r="B59" t="s">
        <v>233</v>
      </c>
      <c r="C59">
        <f t="shared" si="12"/>
        <v>4</v>
      </c>
      <c r="E59">
        <v>16</v>
      </c>
      <c r="F59" t="s">
        <v>50</v>
      </c>
      <c r="G59">
        <f t="shared" si="11"/>
        <v>10</v>
      </c>
      <c r="I59">
        <v>3</v>
      </c>
      <c r="J59" t="s">
        <v>303</v>
      </c>
      <c r="K59">
        <f t="shared" si="13"/>
        <v>26</v>
      </c>
      <c r="M59" t="s">
        <v>304</v>
      </c>
    </row>
    <row r="60" spans="1:15" ht="12.75">
      <c r="A60">
        <v>9</v>
      </c>
      <c r="B60" t="s">
        <v>227</v>
      </c>
      <c r="C60">
        <f t="shared" si="12"/>
        <v>2</v>
      </c>
      <c r="E60">
        <v>17</v>
      </c>
      <c r="F60" t="s">
        <v>51</v>
      </c>
      <c r="G60">
        <f t="shared" si="11"/>
        <v>5</v>
      </c>
      <c r="I60">
        <v>5</v>
      </c>
      <c r="J60" t="s">
        <v>305</v>
      </c>
      <c r="K60">
        <f t="shared" si="13"/>
        <v>22</v>
      </c>
      <c r="M60" t="s">
        <v>278</v>
      </c>
      <c r="N60" t="s">
        <v>279</v>
      </c>
      <c r="O60" t="s">
        <v>156</v>
      </c>
    </row>
    <row r="61" spans="1:15" ht="12.75">
      <c r="A61">
        <v>10</v>
      </c>
      <c r="B61" t="s">
        <v>234</v>
      </c>
      <c r="C61">
        <f t="shared" si="12"/>
        <v>1</v>
      </c>
      <c r="I61">
        <v>6</v>
      </c>
      <c r="J61" t="s">
        <v>306</v>
      </c>
      <c r="K61">
        <f t="shared" si="13"/>
        <v>20</v>
      </c>
      <c r="M61">
        <v>1</v>
      </c>
      <c r="N61" t="s">
        <v>307</v>
      </c>
      <c r="O61">
        <f>(18-M61)*2</f>
        <v>34</v>
      </c>
    </row>
    <row r="62" spans="5:15" ht="12.75">
      <c r="E62" t="s">
        <v>308</v>
      </c>
      <c r="I62">
        <v>7</v>
      </c>
      <c r="J62" t="s">
        <v>68</v>
      </c>
      <c r="K62">
        <f t="shared" si="13"/>
        <v>18</v>
      </c>
      <c r="M62">
        <v>2</v>
      </c>
      <c r="N62" t="s">
        <v>309</v>
      </c>
      <c r="O62">
        <f aca="true" t="shared" si="14" ref="O62:O77">(18-M62)*2</f>
        <v>32</v>
      </c>
    </row>
    <row r="63" spans="5:15" ht="12.75">
      <c r="E63" t="s">
        <v>278</v>
      </c>
      <c r="F63" t="s">
        <v>279</v>
      </c>
      <c r="G63" t="s">
        <v>236</v>
      </c>
      <c r="I63">
        <v>8</v>
      </c>
      <c r="J63" t="s">
        <v>65</v>
      </c>
      <c r="K63">
        <f t="shared" si="13"/>
        <v>16</v>
      </c>
      <c r="M63">
        <v>3</v>
      </c>
      <c r="N63" t="s">
        <v>209</v>
      </c>
      <c r="O63">
        <f t="shared" si="14"/>
        <v>30</v>
      </c>
    </row>
    <row r="64" spans="5:15" ht="12.75">
      <c r="E64">
        <v>1</v>
      </c>
      <c r="F64" t="s">
        <v>310</v>
      </c>
      <c r="G64">
        <f>6-E64</f>
        <v>5</v>
      </c>
      <c r="I64">
        <v>9</v>
      </c>
      <c r="J64" t="s">
        <v>311</v>
      </c>
      <c r="K64">
        <f t="shared" si="13"/>
        <v>14</v>
      </c>
      <c r="M64">
        <v>3</v>
      </c>
      <c r="N64" t="s">
        <v>69</v>
      </c>
      <c r="O64">
        <f t="shared" si="14"/>
        <v>30</v>
      </c>
    </row>
    <row r="65" spans="5:15" ht="12.75">
      <c r="E65">
        <v>2</v>
      </c>
      <c r="F65" t="s">
        <v>312</v>
      </c>
      <c r="G65">
        <f>6-E65</f>
        <v>4</v>
      </c>
      <c r="I65">
        <v>10</v>
      </c>
      <c r="J65" t="s">
        <v>313</v>
      </c>
      <c r="K65">
        <f t="shared" si="13"/>
        <v>12</v>
      </c>
      <c r="M65">
        <v>5</v>
      </c>
      <c r="N65" t="s">
        <v>314</v>
      </c>
      <c r="O65">
        <f t="shared" si="14"/>
        <v>26</v>
      </c>
    </row>
    <row r="66" spans="5:15" ht="12.75">
      <c r="E66">
        <v>3</v>
      </c>
      <c r="F66" t="s">
        <v>103</v>
      </c>
      <c r="G66">
        <f>6-E66</f>
        <v>3</v>
      </c>
      <c r="I66">
        <v>11</v>
      </c>
      <c r="J66" t="s">
        <v>104</v>
      </c>
      <c r="K66">
        <f t="shared" si="13"/>
        <v>10</v>
      </c>
      <c r="M66">
        <v>6</v>
      </c>
      <c r="N66" t="s">
        <v>105</v>
      </c>
      <c r="O66">
        <f t="shared" si="14"/>
        <v>24</v>
      </c>
    </row>
    <row r="67" spans="5:15" ht="12.75">
      <c r="E67">
        <v>3</v>
      </c>
      <c r="F67" t="s">
        <v>106</v>
      </c>
      <c r="G67">
        <f>6-E67</f>
        <v>3</v>
      </c>
      <c r="I67">
        <v>12</v>
      </c>
      <c r="J67" t="s">
        <v>107</v>
      </c>
      <c r="K67">
        <f t="shared" si="13"/>
        <v>8</v>
      </c>
      <c r="M67">
        <v>7</v>
      </c>
      <c r="N67" t="s">
        <v>214</v>
      </c>
      <c r="O67">
        <f t="shared" si="14"/>
        <v>22</v>
      </c>
    </row>
    <row r="68" spans="5:15" ht="12.75">
      <c r="E68">
        <v>5</v>
      </c>
      <c r="F68" t="s">
        <v>108</v>
      </c>
      <c r="G68">
        <f>6-E68</f>
        <v>1</v>
      </c>
      <c r="I68">
        <v>13</v>
      </c>
      <c r="J68" t="s">
        <v>66</v>
      </c>
      <c r="K68">
        <f t="shared" si="13"/>
        <v>6</v>
      </c>
      <c r="M68">
        <v>8</v>
      </c>
      <c r="N68" t="s">
        <v>109</v>
      </c>
      <c r="O68">
        <f t="shared" si="14"/>
        <v>20</v>
      </c>
    </row>
    <row r="69" spans="9:15" ht="12.75">
      <c r="I69">
        <v>14</v>
      </c>
      <c r="J69" t="s">
        <v>110</v>
      </c>
      <c r="K69">
        <f t="shared" si="13"/>
        <v>4</v>
      </c>
      <c r="M69">
        <v>9</v>
      </c>
      <c r="N69" t="s">
        <v>111</v>
      </c>
      <c r="O69">
        <f t="shared" si="14"/>
        <v>18</v>
      </c>
    </row>
    <row r="70" spans="5:15" ht="12.75">
      <c r="E70" t="s">
        <v>112</v>
      </c>
      <c r="I70">
        <v>15</v>
      </c>
      <c r="J70" t="s">
        <v>113</v>
      </c>
      <c r="K70">
        <f t="shared" si="13"/>
        <v>2</v>
      </c>
      <c r="M70">
        <v>10</v>
      </c>
      <c r="N70" t="s">
        <v>114</v>
      </c>
      <c r="O70">
        <f t="shared" si="14"/>
        <v>16</v>
      </c>
    </row>
    <row r="71" spans="5:15" ht="12.75">
      <c r="E71" t="s">
        <v>278</v>
      </c>
      <c r="F71" t="s">
        <v>279</v>
      </c>
      <c r="G71" t="s">
        <v>236</v>
      </c>
      <c r="M71">
        <v>11</v>
      </c>
      <c r="N71" t="s">
        <v>115</v>
      </c>
      <c r="O71">
        <f t="shared" si="14"/>
        <v>14</v>
      </c>
    </row>
    <row r="72" spans="5:15" ht="12.75">
      <c r="E72">
        <v>1</v>
      </c>
      <c r="F72" t="s">
        <v>116</v>
      </c>
      <c r="G72">
        <v>3</v>
      </c>
      <c r="I72" t="s">
        <v>117</v>
      </c>
      <c r="M72">
        <v>12</v>
      </c>
      <c r="N72" t="s">
        <v>118</v>
      </c>
      <c r="O72">
        <f t="shared" si="14"/>
        <v>12</v>
      </c>
    </row>
    <row r="73" spans="5:15" ht="12.75">
      <c r="E73">
        <v>2</v>
      </c>
      <c r="F73" t="s">
        <v>119</v>
      </c>
      <c r="G73">
        <v>2</v>
      </c>
      <c r="I73" t="s">
        <v>278</v>
      </c>
      <c r="J73" t="s">
        <v>279</v>
      </c>
      <c r="K73" t="s">
        <v>149</v>
      </c>
      <c r="M73">
        <v>13</v>
      </c>
      <c r="N73" t="s">
        <v>120</v>
      </c>
      <c r="O73">
        <f t="shared" si="14"/>
        <v>10</v>
      </c>
    </row>
    <row r="74" spans="5:15" ht="12.75">
      <c r="E74">
        <v>3</v>
      </c>
      <c r="F74" t="s">
        <v>217</v>
      </c>
      <c r="G74">
        <v>1</v>
      </c>
      <c r="I74">
        <v>1</v>
      </c>
      <c r="J74" t="s">
        <v>121</v>
      </c>
      <c r="K74">
        <f>9-I74</f>
        <v>8</v>
      </c>
      <c r="M74">
        <v>14</v>
      </c>
      <c r="N74" t="s">
        <v>122</v>
      </c>
      <c r="O74">
        <f t="shared" si="14"/>
        <v>8</v>
      </c>
    </row>
    <row r="75" spans="9:15" ht="12.75">
      <c r="I75">
        <v>2</v>
      </c>
      <c r="J75" t="s">
        <v>123</v>
      </c>
      <c r="K75">
        <f aca="true" t="shared" si="15" ref="K75:K81">9-I75</f>
        <v>7</v>
      </c>
      <c r="M75">
        <v>15</v>
      </c>
      <c r="N75" t="s">
        <v>124</v>
      </c>
      <c r="O75">
        <f t="shared" si="14"/>
        <v>6</v>
      </c>
    </row>
    <row r="76" spans="9:15" ht="12.75">
      <c r="I76">
        <v>3</v>
      </c>
      <c r="J76" t="s">
        <v>125</v>
      </c>
      <c r="K76">
        <f t="shared" si="15"/>
        <v>6</v>
      </c>
      <c r="M76">
        <v>16</v>
      </c>
      <c r="N76" t="s">
        <v>126</v>
      </c>
      <c r="O76">
        <f t="shared" si="14"/>
        <v>4</v>
      </c>
    </row>
    <row r="77" spans="9:15" ht="12.75">
      <c r="I77">
        <v>3</v>
      </c>
      <c r="J77" t="s">
        <v>127</v>
      </c>
      <c r="K77">
        <f t="shared" si="15"/>
        <v>6</v>
      </c>
      <c r="M77">
        <v>17</v>
      </c>
      <c r="N77" t="s">
        <v>128</v>
      </c>
      <c r="O77">
        <f t="shared" si="14"/>
        <v>2</v>
      </c>
    </row>
    <row r="78" spans="9:13" ht="12.75">
      <c r="I78">
        <v>5</v>
      </c>
      <c r="J78" t="s">
        <v>60</v>
      </c>
      <c r="K78">
        <f t="shared" si="15"/>
        <v>4</v>
      </c>
      <c r="M78" t="s">
        <v>280</v>
      </c>
    </row>
    <row r="79" spans="9:11" ht="12.75">
      <c r="I79">
        <v>6</v>
      </c>
      <c r="J79" t="s">
        <v>64</v>
      </c>
      <c r="K79">
        <f t="shared" si="15"/>
        <v>3</v>
      </c>
    </row>
    <row r="80" spans="9:11" ht="12.75">
      <c r="I80">
        <v>7</v>
      </c>
      <c r="J80" t="s">
        <v>129</v>
      </c>
      <c r="K80">
        <f t="shared" si="15"/>
        <v>2</v>
      </c>
    </row>
    <row r="81" spans="9:11" ht="12.75">
      <c r="I81">
        <v>8</v>
      </c>
      <c r="J81" t="s">
        <v>130</v>
      </c>
      <c r="K81">
        <f t="shared" si="15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O8" sqref="O8"/>
    </sheetView>
  </sheetViews>
  <sheetFormatPr defaultColWidth="11.00390625" defaultRowHeight="12.75"/>
  <cols>
    <col min="1" max="1" width="17.75390625" style="0" bestFit="1" customWidth="1"/>
    <col min="2" max="2" width="7.875" style="0" bestFit="1" customWidth="1"/>
    <col min="3" max="3" width="6.00390625" style="0" bestFit="1" customWidth="1"/>
    <col min="4" max="4" width="9.375" style="0" bestFit="1" customWidth="1"/>
    <col min="5" max="6" width="7.625" style="0" bestFit="1" customWidth="1"/>
    <col min="7" max="7" width="5.75390625" style="0" bestFit="1" customWidth="1"/>
    <col min="8" max="8" width="7.875" style="0" bestFit="1" customWidth="1"/>
    <col min="9" max="9" width="6.00390625" style="0" bestFit="1" customWidth="1"/>
    <col min="10" max="10" width="9.75390625" style="0" bestFit="1" customWidth="1"/>
    <col min="11" max="11" width="7.875" style="0" bestFit="1" customWidth="1"/>
    <col min="12" max="12" width="7.625" style="0" bestFit="1" customWidth="1"/>
    <col min="13" max="13" width="9.75390625" style="0" bestFit="1" customWidth="1"/>
    <col min="14" max="14" width="4.875" style="0" bestFit="1" customWidth="1"/>
  </cols>
  <sheetData>
    <row r="1" spans="1:14" ht="12.75">
      <c r="A1" s="2" t="s">
        <v>269</v>
      </c>
      <c r="B1" s="2" t="s">
        <v>157</v>
      </c>
      <c r="C1" s="2" t="s">
        <v>158</v>
      </c>
      <c r="D1" s="2" t="s">
        <v>161</v>
      </c>
      <c r="E1" s="2" t="s">
        <v>162</v>
      </c>
      <c r="F1" s="2" t="s">
        <v>163</v>
      </c>
      <c r="G1" s="2" t="s">
        <v>164</v>
      </c>
      <c r="H1" s="2" t="s">
        <v>159</v>
      </c>
      <c r="I1" s="2" t="s">
        <v>160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</row>
    <row r="2" spans="1:14" ht="12.75">
      <c r="A2" s="2" t="s">
        <v>170</v>
      </c>
      <c r="B2" s="2" t="s">
        <v>175</v>
      </c>
      <c r="C2" s="2" t="s">
        <v>176</v>
      </c>
      <c r="D2" s="2" t="s">
        <v>173</v>
      </c>
      <c r="E2" s="2" t="s">
        <v>174</v>
      </c>
      <c r="F2" s="2" t="s">
        <v>175</v>
      </c>
      <c r="G2" s="2" t="s">
        <v>176</v>
      </c>
      <c r="H2" s="2" t="s">
        <v>177</v>
      </c>
      <c r="I2" s="2" t="s">
        <v>178</v>
      </c>
      <c r="J2" s="2" t="s">
        <v>171</v>
      </c>
      <c r="K2" s="2" t="s">
        <v>172</v>
      </c>
      <c r="L2" s="2" t="s">
        <v>173</v>
      </c>
      <c r="M2" s="2" t="s">
        <v>47</v>
      </c>
      <c r="N2" s="2"/>
    </row>
    <row r="3" spans="1:14" ht="12.75">
      <c r="A3" t="s">
        <v>180</v>
      </c>
      <c r="D3">
        <v>2</v>
      </c>
      <c r="E3">
        <v>80</v>
      </c>
      <c r="L3">
        <v>1</v>
      </c>
      <c r="M3">
        <f>(16-L3)*10</f>
        <v>150</v>
      </c>
      <c r="N3">
        <f>C3+E3+G3+I3+K3+M3</f>
        <v>230</v>
      </c>
    </row>
    <row r="4" spans="1:14" ht="12.75">
      <c r="A4" t="s">
        <v>182</v>
      </c>
      <c r="D4">
        <v>3</v>
      </c>
      <c r="E4">
        <v>75</v>
      </c>
      <c r="L4">
        <v>3</v>
      </c>
      <c r="M4">
        <f>(16-L4)*10</f>
        <v>130</v>
      </c>
      <c r="N4">
        <f>C4+E4+G4+I4+K4+M4</f>
        <v>205</v>
      </c>
    </row>
    <row r="5" spans="1:14" ht="12.75">
      <c r="A5" t="s">
        <v>3</v>
      </c>
      <c r="J5">
        <v>1</v>
      </c>
      <c r="K5">
        <f>(16-J5)*4</f>
        <v>60</v>
      </c>
      <c r="L5">
        <v>2</v>
      </c>
      <c r="M5">
        <f>(16-L5)*10</f>
        <v>140</v>
      </c>
      <c r="N5">
        <f>C5+E5+G5+I5+K5+M5</f>
        <v>200</v>
      </c>
    </row>
    <row r="6" spans="1:14" ht="12.75">
      <c r="A6" t="s">
        <v>207</v>
      </c>
      <c r="D6">
        <v>5</v>
      </c>
      <c r="E6">
        <v>65</v>
      </c>
      <c r="J6">
        <v>3</v>
      </c>
      <c r="K6">
        <f>(16-J6)*4</f>
        <v>52</v>
      </c>
      <c r="N6">
        <f>C6+E6+G6+I6+K6+M21</f>
        <v>117</v>
      </c>
    </row>
    <row r="7" spans="1:14" ht="12.75">
      <c r="A7" t="s">
        <v>181</v>
      </c>
      <c r="D7">
        <v>3</v>
      </c>
      <c r="E7">
        <v>75</v>
      </c>
      <c r="L7">
        <v>4</v>
      </c>
      <c r="M7">
        <f aca="true" t="shared" si="0" ref="M7:M14">(16-L7)*10</f>
        <v>120</v>
      </c>
      <c r="N7">
        <f aca="true" t="shared" si="1" ref="N7:N38">C7+E7+G7+I7+K7+M7</f>
        <v>195</v>
      </c>
    </row>
    <row r="8" spans="1:14" ht="12.75">
      <c r="A8" t="s">
        <v>209</v>
      </c>
      <c r="D8">
        <v>7</v>
      </c>
      <c r="E8">
        <v>55</v>
      </c>
      <c r="H8">
        <v>5</v>
      </c>
      <c r="I8">
        <f>(16-H8)*2</f>
        <v>22</v>
      </c>
      <c r="J8">
        <v>5</v>
      </c>
      <c r="K8">
        <f>(16-J8)*4</f>
        <v>44</v>
      </c>
      <c r="L8">
        <v>10</v>
      </c>
      <c r="M8">
        <f t="shared" si="0"/>
        <v>60</v>
      </c>
      <c r="N8">
        <f t="shared" si="1"/>
        <v>181</v>
      </c>
    </row>
    <row r="9" spans="1:14" ht="12.75">
      <c r="A9" t="s">
        <v>211</v>
      </c>
      <c r="D9">
        <v>9</v>
      </c>
      <c r="E9">
        <v>45</v>
      </c>
      <c r="J9">
        <v>3</v>
      </c>
      <c r="K9">
        <f>(16-J9)*4</f>
        <v>52</v>
      </c>
      <c r="L9">
        <v>11</v>
      </c>
      <c r="M9">
        <f t="shared" si="0"/>
        <v>50</v>
      </c>
      <c r="N9">
        <f t="shared" si="1"/>
        <v>147</v>
      </c>
    </row>
    <row r="10" spans="1:14" ht="12.75">
      <c r="A10" t="s">
        <v>208</v>
      </c>
      <c r="D10">
        <v>6</v>
      </c>
      <c r="E10">
        <v>60</v>
      </c>
      <c r="J10">
        <v>2</v>
      </c>
      <c r="K10">
        <f>(16-J10)*4</f>
        <v>56</v>
      </c>
      <c r="L10">
        <v>13</v>
      </c>
      <c r="M10">
        <f t="shared" si="0"/>
        <v>30</v>
      </c>
      <c r="N10">
        <f t="shared" si="1"/>
        <v>146</v>
      </c>
    </row>
    <row r="11" spans="1:14" ht="12.75">
      <c r="A11" t="s">
        <v>53</v>
      </c>
      <c r="F11">
        <v>2</v>
      </c>
      <c r="G11">
        <v>42</v>
      </c>
      <c r="L11">
        <v>7</v>
      </c>
      <c r="M11">
        <f t="shared" si="0"/>
        <v>90</v>
      </c>
      <c r="N11">
        <f t="shared" si="1"/>
        <v>132</v>
      </c>
    </row>
    <row r="12" spans="1:14" ht="12.75">
      <c r="A12" t="s">
        <v>42</v>
      </c>
      <c r="L12">
        <v>5</v>
      </c>
      <c r="M12">
        <f t="shared" si="0"/>
        <v>110</v>
      </c>
      <c r="N12">
        <f t="shared" si="1"/>
        <v>110</v>
      </c>
    </row>
    <row r="13" spans="1:14" ht="12.75">
      <c r="A13" t="s">
        <v>213</v>
      </c>
      <c r="D13">
        <v>11</v>
      </c>
      <c r="E13">
        <v>35</v>
      </c>
      <c r="J13">
        <v>9</v>
      </c>
      <c r="K13">
        <f>(16-J13)*4</f>
        <v>28</v>
      </c>
      <c r="L13">
        <v>12</v>
      </c>
      <c r="M13">
        <f t="shared" si="0"/>
        <v>40</v>
      </c>
      <c r="N13">
        <f t="shared" si="1"/>
        <v>103</v>
      </c>
    </row>
    <row r="14" spans="1:14" ht="12.75">
      <c r="A14" t="s">
        <v>43</v>
      </c>
      <c r="L14">
        <v>6</v>
      </c>
      <c r="M14">
        <f t="shared" si="0"/>
        <v>100</v>
      </c>
      <c r="N14">
        <f t="shared" si="1"/>
        <v>100</v>
      </c>
    </row>
    <row r="15" spans="1:14" ht="12.75">
      <c r="A15" t="s">
        <v>214</v>
      </c>
      <c r="D15">
        <v>12</v>
      </c>
      <c r="E15">
        <v>30</v>
      </c>
      <c r="H15">
        <v>3</v>
      </c>
      <c r="I15">
        <f>(16-H15)*2</f>
        <v>26</v>
      </c>
      <c r="J15">
        <v>8</v>
      </c>
      <c r="K15">
        <f>(16-J15)*4</f>
        <v>32</v>
      </c>
      <c r="N15">
        <f t="shared" si="1"/>
        <v>88</v>
      </c>
    </row>
    <row r="16" spans="1:14" ht="12.75">
      <c r="A16" t="s">
        <v>59</v>
      </c>
      <c r="B16">
        <v>2</v>
      </c>
      <c r="C16">
        <v>63</v>
      </c>
      <c r="F16">
        <v>8</v>
      </c>
      <c r="G16">
        <v>24</v>
      </c>
      <c r="N16">
        <f t="shared" si="1"/>
        <v>87</v>
      </c>
    </row>
    <row r="17" spans="1:14" ht="12.75">
      <c r="A17" t="s">
        <v>179</v>
      </c>
      <c r="D17">
        <v>1</v>
      </c>
      <c r="E17">
        <v>85</v>
      </c>
      <c r="N17">
        <f t="shared" si="1"/>
        <v>85</v>
      </c>
    </row>
    <row r="18" spans="1:14" ht="12.75">
      <c r="A18" t="s">
        <v>44</v>
      </c>
      <c r="L18">
        <v>8</v>
      </c>
      <c r="M18">
        <f>(16-L18)*10</f>
        <v>80</v>
      </c>
      <c r="N18">
        <f t="shared" si="1"/>
        <v>80</v>
      </c>
    </row>
    <row r="19" spans="1:14" ht="12.75">
      <c r="A19" t="s">
        <v>45</v>
      </c>
      <c r="L19">
        <v>9</v>
      </c>
      <c r="M19">
        <f>(16-L19)*10</f>
        <v>70</v>
      </c>
      <c r="N19">
        <f t="shared" si="1"/>
        <v>70</v>
      </c>
    </row>
    <row r="20" spans="1:14" ht="12.75">
      <c r="A20" t="s">
        <v>240</v>
      </c>
      <c r="B20">
        <v>1</v>
      </c>
      <c r="C20">
        <v>66</v>
      </c>
      <c r="N20">
        <f t="shared" si="1"/>
        <v>66</v>
      </c>
    </row>
    <row r="21" spans="1:14" ht="12.75">
      <c r="A21" t="s">
        <v>242</v>
      </c>
      <c r="B21">
        <v>3</v>
      </c>
      <c r="C21">
        <v>60</v>
      </c>
      <c r="N21">
        <f t="shared" si="1"/>
        <v>60</v>
      </c>
    </row>
    <row r="22" spans="1:14" ht="12.75">
      <c r="A22" t="s">
        <v>243</v>
      </c>
      <c r="B22">
        <v>3</v>
      </c>
      <c r="C22">
        <v>60</v>
      </c>
      <c r="N22">
        <f t="shared" si="1"/>
        <v>60</v>
      </c>
    </row>
    <row r="23" spans="1:14" ht="12.75">
      <c r="A23" t="s">
        <v>244</v>
      </c>
      <c r="B23">
        <v>5</v>
      </c>
      <c r="C23">
        <v>54</v>
      </c>
      <c r="N23">
        <f t="shared" si="1"/>
        <v>54</v>
      </c>
    </row>
    <row r="24" spans="1:14" ht="12.75">
      <c r="A24" t="s">
        <v>245</v>
      </c>
      <c r="B24">
        <v>6</v>
      </c>
      <c r="C24">
        <v>51</v>
      </c>
      <c r="N24">
        <f t="shared" si="1"/>
        <v>51</v>
      </c>
    </row>
    <row r="25" spans="1:14" ht="12.75">
      <c r="A25" t="s">
        <v>210</v>
      </c>
      <c r="D25">
        <v>8</v>
      </c>
      <c r="E25">
        <v>50</v>
      </c>
      <c r="N25">
        <f t="shared" si="1"/>
        <v>50</v>
      </c>
    </row>
    <row r="26" spans="1:14" ht="12.75">
      <c r="A26" t="s">
        <v>246</v>
      </c>
      <c r="B26">
        <v>7</v>
      </c>
      <c r="C26">
        <v>48</v>
      </c>
      <c r="N26">
        <f t="shared" si="1"/>
        <v>48</v>
      </c>
    </row>
    <row r="27" spans="1:14" ht="12.75">
      <c r="A27" t="s">
        <v>247</v>
      </c>
      <c r="B27">
        <v>8</v>
      </c>
      <c r="C27">
        <v>45</v>
      </c>
      <c r="N27">
        <f t="shared" si="1"/>
        <v>45</v>
      </c>
    </row>
    <row r="28" spans="1:14" ht="12.75">
      <c r="A28" t="s">
        <v>52</v>
      </c>
      <c r="F28">
        <v>1</v>
      </c>
      <c r="G28">
        <v>45</v>
      </c>
      <c r="N28">
        <f t="shared" si="1"/>
        <v>45</v>
      </c>
    </row>
    <row r="29" spans="1:14" ht="12.75">
      <c r="A29" t="s">
        <v>248</v>
      </c>
      <c r="B29">
        <v>9</v>
      </c>
      <c r="C29">
        <v>42</v>
      </c>
      <c r="N29">
        <f t="shared" si="1"/>
        <v>42</v>
      </c>
    </row>
    <row r="30" spans="1:14" ht="12.75">
      <c r="A30" t="s">
        <v>212</v>
      </c>
      <c r="D30">
        <v>10</v>
      </c>
      <c r="E30">
        <v>40</v>
      </c>
      <c r="N30">
        <f t="shared" si="1"/>
        <v>40</v>
      </c>
    </row>
    <row r="31" spans="1:14" ht="12.75">
      <c r="A31" t="s">
        <v>13</v>
      </c>
      <c r="J31">
        <v>6</v>
      </c>
      <c r="K31">
        <f>(16-J31)*4</f>
        <v>40</v>
      </c>
      <c r="N31">
        <f t="shared" si="1"/>
        <v>40</v>
      </c>
    </row>
    <row r="32" spans="1:14" ht="12.75">
      <c r="A32" t="s">
        <v>55</v>
      </c>
      <c r="F32">
        <v>3</v>
      </c>
      <c r="G32">
        <v>39</v>
      </c>
      <c r="N32">
        <f t="shared" si="1"/>
        <v>39</v>
      </c>
    </row>
    <row r="33" spans="1:14" ht="12.75">
      <c r="A33" t="s">
        <v>54</v>
      </c>
      <c r="F33">
        <v>3</v>
      </c>
      <c r="G33">
        <v>39</v>
      </c>
      <c r="N33">
        <f t="shared" si="1"/>
        <v>39</v>
      </c>
    </row>
    <row r="34" spans="1:14" ht="12.75">
      <c r="A34" t="s">
        <v>249</v>
      </c>
      <c r="B34">
        <v>10</v>
      </c>
      <c r="C34">
        <v>39</v>
      </c>
      <c r="N34">
        <f t="shared" si="1"/>
        <v>39</v>
      </c>
    </row>
    <row r="35" spans="1:14" ht="12.75">
      <c r="A35" t="s">
        <v>250</v>
      </c>
      <c r="B35">
        <v>11</v>
      </c>
      <c r="C35">
        <v>36</v>
      </c>
      <c r="N35">
        <f t="shared" si="1"/>
        <v>36</v>
      </c>
    </row>
    <row r="36" spans="1:14" ht="12.75">
      <c r="A36" t="s">
        <v>17</v>
      </c>
      <c r="J36">
        <v>7</v>
      </c>
      <c r="K36">
        <f>(16-J36)*4</f>
        <v>36</v>
      </c>
      <c r="N36">
        <f t="shared" si="1"/>
        <v>36</v>
      </c>
    </row>
    <row r="37" spans="1:14" ht="12.75">
      <c r="A37" t="s">
        <v>215</v>
      </c>
      <c r="D37">
        <v>13</v>
      </c>
      <c r="E37">
        <v>25</v>
      </c>
      <c r="L37">
        <v>15</v>
      </c>
      <c r="M37">
        <f>(16-L37)*10</f>
        <v>10</v>
      </c>
      <c r="N37">
        <f t="shared" si="1"/>
        <v>35</v>
      </c>
    </row>
    <row r="38" spans="1:14" ht="12.75">
      <c r="A38" t="s">
        <v>251</v>
      </c>
      <c r="B38">
        <v>12</v>
      </c>
      <c r="C38">
        <v>33</v>
      </c>
      <c r="N38">
        <f t="shared" si="1"/>
        <v>33</v>
      </c>
    </row>
    <row r="39" spans="1:14" ht="12.75">
      <c r="A39" t="s">
        <v>56</v>
      </c>
      <c r="F39">
        <v>5</v>
      </c>
      <c r="G39">
        <v>33</v>
      </c>
      <c r="N39">
        <f aca="true" t="shared" si="2" ref="N39:N70">C39+E39+G39+I39+K39+M39</f>
        <v>33</v>
      </c>
    </row>
    <row r="40" spans="1:14" ht="12.75">
      <c r="A40" t="s">
        <v>252</v>
      </c>
      <c r="B40">
        <v>13</v>
      </c>
      <c r="C40">
        <v>30</v>
      </c>
      <c r="N40">
        <f t="shared" si="2"/>
        <v>30</v>
      </c>
    </row>
    <row r="41" spans="1:14" ht="12.75">
      <c r="A41" t="s">
        <v>57</v>
      </c>
      <c r="F41">
        <v>6</v>
      </c>
      <c r="G41">
        <v>30</v>
      </c>
      <c r="N41">
        <f t="shared" si="2"/>
        <v>30</v>
      </c>
    </row>
    <row r="42" spans="1:14" ht="12.75">
      <c r="A42" t="s">
        <v>67</v>
      </c>
      <c r="H42">
        <v>1</v>
      </c>
      <c r="I42">
        <f>(16-H42)*2</f>
        <v>30</v>
      </c>
      <c r="N42">
        <f t="shared" si="2"/>
        <v>30</v>
      </c>
    </row>
    <row r="43" spans="1:14" ht="12.75">
      <c r="A43" t="s">
        <v>216</v>
      </c>
      <c r="D43">
        <v>14</v>
      </c>
      <c r="E43">
        <v>20</v>
      </c>
      <c r="J43">
        <v>14</v>
      </c>
      <c r="K43">
        <f>(16-J43)*4</f>
        <v>8</v>
      </c>
      <c r="N43">
        <f t="shared" si="2"/>
        <v>28</v>
      </c>
    </row>
    <row r="44" spans="1:14" ht="12.75">
      <c r="A44" t="s">
        <v>69</v>
      </c>
      <c r="H44">
        <v>2</v>
      </c>
      <c r="I44">
        <f>(16-H44)*2</f>
        <v>28</v>
      </c>
      <c r="N44">
        <f t="shared" si="2"/>
        <v>28</v>
      </c>
    </row>
    <row r="45" spans="1:14" ht="12.75">
      <c r="A45" t="s">
        <v>58</v>
      </c>
      <c r="F45">
        <v>7</v>
      </c>
      <c r="G45">
        <v>27</v>
      </c>
      <c r="N45">
        <f t="shared" si="2"/>
        <v>27</v>
      </c>
    </row>
    <row r="46" spans="1:14" ht="12.75">
      <c r="A46" t="s">
        <v>253</v>
      </c>
      <c r="B46">
        <v>14</v>
      </c>
      <c r="C46">
        <v>27</v>
      </c>
      <c r="N46">
        <f t="shared" si="2"/>
        <v>27</v>
      </c>
    </row>
    <row r="47" spans="1:14" ht="12.75">
      <c r="A47" t="s">
        <v>71</v>
      </c>
      <c r="H47">
        <v>3</v>
      </c>
      <c r="I47">
        <f>(16-H47)*2</f>
        <v>26</v>
      </c>
      <c r="N47">
        <f t="shared" si="2"/>
        <v>26</v>
      </c>
    </row>
    <row r="48" spans="1:14" ht="12.75">
      <c r="A48" t="s">
        <v>254</v>
      </c>
      <c r="B48">
        <v>15</v>
      </c>
      <c r="C48">
        <v>24</v>
      </c>
      <c r="N48">
        <f t="shared" si="2"/>
        <v>24</v>
      </c>
    </row>
    <row r="49" spans="1:14" ht="12.75">
      <c r="A49" t="s">
        <v>188</v>
      </c>
      <c r="J49">
        <v>10</v>
      </c>
      <c r="K49">
        <f>(16-J49)*4</f>
        <v>24</v>
      </c>
      <c r="N49">
        <f t="shared" si="2"/>
        <v>24</v>
      </c>
    </row>
    <row r="50" spans="1:14" ht="12.75">
      <c r="A50" t="s">
        <v>255</v>
      </c>
      <c r="B50">
        <v>16</v>
      </c>
      <c r="C50">
        <v>21</v>
      </c>
      <c r="N50">
        <f t="shared" si="2"/>
        <v>21</v>
      </c>
    </row>
    <row r="51" spans="1:14" ht="12.75">
      <c r="A51" t="s">
        <v>60</v>
      </c>
      <c r="F51">
        <v>9</v>
      </c>
      <c r="G51">
        <v>21</v>
      </c>
      <c r="N51">
        <f t="shared" si="2"/>
        <v>21</v>
      </c>
    </row>
    <row r="52" spans="1:14" ht="12.75">
      <c r="A52" t="s">
        <v>46</v>
      </c>
      <c r="L52">
        <v>14</v>
      </c>
      <c r="M52">
        <f>(16-L52)*10</f>
        <v>20</v>
      </c>
      <c r="N52">
        <f t="shared" si="2"/>
        <v>20</v>
      </c>
    </row>
    <row r="53" spans="1:14" ht="12.75">
      <c r="A53" t="s">
        <v>26</v>
      </c>
      <c r="J53">
        <v>11</v>
      </c>
      <c r="K53">
        <f>(16-J53)*4</f>
        <v>20</v>
      </c>
      <c r="N53">
        <f t="shared" si="2"/>
        <v>20</v>
      </c>
    </row>
    <row r="54" spans="1:14" ht="12.75">
      <c r="A54" t="s">
        <v>72</v>
      </c>
      <c r="H54">
        <v>6</v>
      </c>
      <c r="I54">
        <f>(16-H54)*2</f>
        <v>20</v>
      </c>
      <c r="N54">
        <f t="shared" si="2"/>
        <v>20</v>
      </c>
    </row>
    <row r="55" spans="1:14" ht="12.75">
      <c r="A55" t="s">
        <v>73</v>
      </c>
      <c r="H55">
        <v>7</v>
      </c>
      <c r="I55">
        <f>(16-H55)*2</f>
        <v>18</v>
      </c>
      <c r="N55">
        <f t="shared" si="2"/>
        <v>18</v>
      </c>
    </row>
    <row r="56" spans="1:14" ht="12.75">
      <c r="A56" t="s">
        <v>61</v>
      </c>
      <c r="F56">
        <v>10</v>
      </c>
      <c r="G56">
        <v>18</v>
      </c>
      <c r="N56">
        <f t="shared" si="2"/>
        <v>18</v>
      </c>
    </row>
    <row r="57" spans="1:14" ht="12.75">
      <c r="A57" t="s">
        <v>256</v>
      </c>
      <c r="B57">
        <v>17</v>
      </c>
      <c r="C57">
        <v>18</v>
      </c>
      <c r="N57">
        <f t="shared" si="2"/>
        <v>18</v>
      </c>
    </row>
    <row r="58" spans="1:14" ht="12.75">
      <c r="A58" t="s">
        <v>194</v>
      </c>
      <c r="J58">
        <v>12</v>
      </c>
      <c r="K58">
        <f>(16-J58)*4</f>
        <v>16</v>
      </c>
      <c r="N58">
        <f t="shared" si="2"/>
        <v>16</v>
      </c>
    </row>
    <row r="59" spans="1:14" ht="12.75">
      <c r="A59" t="s">
        <v>74</v>
      </c>
      <c r="H59">
        <v>8</v>
      </c>
      <c r="I59">
        <f>(16-H59)*2</f>
        <v>16</v>
      </c>
      <c r="N59">
        <f t="shared" si="2"/>
        <v>16</v>
      </c>
    </row>
    <row r="60" spans="1:14" ht="12.75">
      <c r="A60" t="s">
        <v>217</v>
      </c>
      <c r="D60">
        <v>15</v>
      </c>
      <c r="E60">
        <v>15</v>
      </c>
      <c r="N60">
        <f t="shared" si="2"/>
        <v>15</v>
      </c>
    </row>
    <row r="61" spans="1:14" ht="12.75">
      <c r="A61" t="s">
        <v>62</v>
      </c>
      <c r="F61">
        <v>11</v>
      </c>
      <c r="G61">
        <v>15</v>
      </c>
      <c r="N61">
        <f t="shared" si="2"/>
        <v>15</v>
      </c>
    </row>
    <row r="62" spans="1:14" ht="12.75">
      <c r="A62" t="s">
        <v>257</v>
      </c>
      <c r="B62">
        <v>18</v>
      </c>
      <c r="C62">
        <v>15</v>
      </c>
      <c r="N62">
        <f t="shared" si="2"/>
        <v>15</v>
      </c>
    </row>
    <row r="63" spans="1:14" ht="12.75">
      <c r="A63" t="s">
        <v>292</v>
      </c>
      <c r="H63">
        <v>9</v>
      </c>
      <c r="I63">
        <f>(16-H63)*2</f>
        <v>14</v>
      </c>
      <c r="N63">
        <f t="shared" si="2"/>
        <v>14</v>
      </c>
    </row>
    <row r="64" spans="1:14" ht="12.75">
      <c r="A64" t="s">
        <v>63</v>
      </c>
      <c r="F64">
        <v>12</v>
      </c>
      <c r="G64">
        <v>12</v>
      </c>
      <c r="N64">
        <f t="shared" si="2"/>
        <v>12</v>
      </c>
    </row>
    <row r="65" spans="1:14" ht="12.75">
      <c r="A65" t="s">
        <v>30</v>
      </c>
      <c r="J65">
        <v>13</v>
      </c>
      <c r="K65">
        <f>(16-J65)*4</f>
        <v>12</v>
      </c>
      <c r="N65">
        <f t="shared" si="2"/>
        <v>12</v>
      </c>
    </row>
    <row r="66" spans="1:14" ht="12.75">
      <c r="A66" t="s">
        <v>258</v>
      </c>
      <c r="B66">
        <v>19</v>
      </c>
      <c r="C66">
        <v>12</v>
      </c>
      <c r="N66">
        <f t="shared" si="2"/>
        <v>12</v>
      </c>
    </row>
    <row r="67" spans="1:14" ht="12.75">
      <c r="A67" t="s">
        <v>293</v>
      </c>
      <c r="H67">
        <v>10</v>
      </c>
      <c r="I67">
        <f>(16-H67)*2</f>
        <v>12</v>
      </c>
      <c r="N67">
        <f t="shared" si="2"/>
        <v>12</v>
      </c>
    </row>
    <row r="68" spans="1:14" ht="12.75">
      <c r="A68" t="s">
        <v>50</v>
      </c>
      <c r="D68">
        <v>16</v>
      </c>
      <c r="E68">
        <v>10</v>
      </c>
      <c r="N68">
        <f t="shared" si="2"/>
        <v>10</v>
      </c>
    </row>
    <row r="69" spans="1:14" ht="12.75">
      <c r="A69" t="s">
        <v>294</v>
      </c>
      <c r="H69">
        <v>11</v>
      </c>
      <c r="I69">
        <f>(16-H69)*2</f>
        <v>10</v>
      </c>
      <c r="N69">
        <f t="shared" si="2"/>
        <v>10</v>
      </c>
    </row>
    <row r="70" spans="1:14" ht="12.75">
      <c r="A70" t="s">
        <v>259</v>
      </c>
      <c r="B70">
        <v>20</v>
      </c>
      <c r="C70">
        <v>9</v>
      </c>
      <c r="N70">
        <f t="shared" si="2"/>
        <v>9</v>
      </c>
    </row>
    <row r="71" spans="1:14" ht="12.75">
      <c r="A71" t="s">
        <v>64</v>
      </c>
      <c r="F71">
        <v>13</v>
      </c>
      <c r="G71">
        <v>9</v>
      </c>
      <c r="N71">
        <f aca="true" t="shared" si="3" ref="N71:N81">C71+E71+G71+I71+K71+M71</f>
        <v>9</v>
      </c>
    </row>
    <row r="72" spans="1:14" ht="12.75">
      <c r="A72" t="s">
        <v>296</v>
      </c>
      <c r="H72">
        <v>12</v>
      </c>
      <c r="I72">
        <f>(16-H72)*2</f>
        <v>8</v>
      </c>
      <c r="N72">
        <f t="shared" si="3"/>
        <v>8</v>
      </c>
    </row>
    <row r="73" spans="1:14" ht="12.75">
      <c r="A73" t="s">
        <v>65</v>
      </c>
      <c r="F73">
        <v>14</v>
      </c>
      <c r="G73">
        <v>6</v>
      </c>
      <c r="N73">
        <f t="shared" si="3"/>
        <v>6</v>
      </c>
    </row>
    <row r="74" spans="1:14" ht="12.75">
      <c r="A74" t="s">
        <v>260</v>
      </c>
      <c r="B74">
        <v>21</v>
      </c>
      <c r="C74">
        <v>6</v>
      </c>
      <c r="N74">
        <f t="shared" si="3"/>
        <v>6</v>
      </c>
    </row>
    <row r="75" spans="1:14" ht="12.75">
      <c r="A75" t="s">
        <v>297</v>
      </c>
      <c r="H75">
        <v>13</v>
      </c>
      <c r="I75">
        <f>(16-H75)*2</f>
        <v>6</v>
      </c>
      <c r="N75">
        <f t="shared" si="3"/>
        <v>6</v>
      </c>
    </row>
    <row r="76" spans="1:14" ht="12.75">
      <c r="A76" t="s">
        <v>51</v>
      </c>
      <c r="D76">
        <v>17</v>
      </c>
      <c r="E76">
        <v>5</v>
      </c>
      <c r="N76">
        <f t="shared" si="3"/>
        <v>5</v>
      </c>
    </row>
    <row r="77" spans="1:14" ht="12.75">
      <c r="A77" t="s">
        <v>32</v>
      </c>
      <c r="J77">
        <v>15</v>
      </c>
      <c r="K77">
        <f>(16-J77)*4</f>
        <v>4</v>
      </c>
      <c r="N77">
        <f t="shared" si="3"/>
        <v>4</v>
      </c>
    </row>
    <row r="78" spans="1:14" ht="12.75">
      <c r="A78" t="s">
        <v>299</v>
      </c>
      <c r="H78">
        <v>14</v>
      </c>
      <c r="I78">
        <f>(16-H78)*2</f>
        <v>4</v>
      </c>
      <c r="N78">
        <f t="shared" si="3"/>
        <v>4</v>
      </c>
    </row>
    <row r="79" spans="1:14" ht="12.75">
      <c r="A79" t="s">
        <v>261</v>
      </c>
      <c r="B79">
        <v>22</v>
      </c>
      <c r="C79">
        <v>3</v>
      </c>
      <c r="N79">
        <f t="shared" si="3"/>
        <v>3</v>
      </c>
    </row>
    <row r="80" spans="1:14" ht="12.75">
      <c r="A80" t="s">
        <v>66</v>
      </c>
      <c r="F80">
        <v>15</v>
      </c>
      <c r="G80">
        <v>3</v>
      </c>
      <c r="N80">
        <f t="shared" si="3"/>
        <v>3</v>
      </c>
    </row>
    <row r="81" spans="1:14" ht="12.75">
      <c r="A81" t="s">
        <v>301</v>
      </c>
      <c r="H81">
        <v>15</v>
      </c>
      <c r="I81">
        <f>(16-H81)*2</f>
        <v>2</v>
      </c>
      <c r="N81">
        <f t="shared" si="3"/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Q8" sqref="Q8"/>
    </sheetView>
  </sheetViews>
  <sheetFormatPr defaultColWidth="11.00390625" defaultRowHeight="12.75"/>
  <cols>
    <col min="1" max="1" width="16.75390625" style="0" bestFit="1" customWidth="1"/>
    <col min="2" max="2" width="7.875" style="0" bestFit="1" customWidth="1"/>
    <col min="3" max="3" width="6.00390625" style="0" bestFit="1" customWidth="1"/>
    <col min="4" max="4" width="9.375" style="0" bestFit="1" customWidth="1"/>
    <col min="5" max="6" width="7.625" style="0" bestFit="1" customWidth="1"/>
    <col min="7" max="7" width="5.75390625" style="0" bestFit="1" customWidth="1"/>
    <col min="8" max="8" width="7.875" style="0" bestFit="1" customWidth="1"/>
    <col min="9" max="9" width="6.00390625" style="0" bestFit="1" customWidth="1"/>
    <col min="10" max="10" width="9.75390625" style="0" bestFit="1" customWidth="1"/>
    <col min="11" max="11" width="7.875" style="0" bestFit="1" customWidth="1"/>
    <col min="12" max="12" width="7.625" style="0" bestFit="1" customWidth="1"/>
    <col min="13" max="13" width="9.75390625" style="0" bestFit="1" customWidth="1"/>
    <col min="14" max="14" width="4.875" style="0" bestFit="1" customWidth="1"/>
  </cols>
  <sheetData>
    <row r="1" spans="1:14" ht="12.75">
      <c r="A1" s="2" t="s">
        <v>269</v>
      </c>
      <c r="B1" s="2" t="s">
        <v>157</v>
      </c>
      <c r="C1" s="2" t="s">
        <v>158</v>
      </c>
      <c r="D1" s="2" t="s">
        <v>161</v>
      </c>
      <c r="E1" s="2" t="s">
        <v>162</v>
      </c>
      <c r="F1" s="2" t="s">
        <v>163</v>
      </c>
      <c r="G1" s="2" t="s">
        <v>164</v>
      </c>
      <c r="H1" s="2" t="s">
        <v>159</v>
      </c>
      <c r="I1" s="2" t="s">
        <v>160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</row>
    <row r="2" spans="1:14" ht="12.75">
      <c r="A2" s="2" t="s">
        <v>170</v>
      </c>
      <c r="B2" s="2" t="s">
        <v>48</v>
      </c>
      <c r="C2" s="2" t="s">
        <v>49</v>
      </c>
      <c r="D2" s="2" t="s">
        <v>48</v>
      </c>
      <c r="E2" s="2" t="s">
        <v>49</v>
      </c>
      <c r="F2" s="2" t="s">
        <v>177</v>
      </c>
      <c r="G2" s="2" t="s">
        <v>178</v>
      </c>
      <c r="H2" s="2" t="s">
        <v>177</v>
      </c>
      <c r="I2" s="2" t="s">
        <v>178</v>
      </c>
      <c r="J2" s="2" t="s">
        <v>48</v>
      </c>
      <c r="K2" s="2" t="s">
        <v>49</v>
      </c>
      <c r="L2" s="2" t="s">
        <v>171</v>
      </c>
      <c r="M2" s="2" t="s">
        <v>75</v>
      </c>
      <c r="N2" s="2"/>
    </row>
    <row r="3" spans="1:14" ht="12.75">
      <c r="A3" t="s">
        <v>209</v>
      </c>
      <c r="D3">
        <v>2</v>
      </c>
      <c r="E3">
        <f>10-D3</f>
        <v>8</v>
      </c>
      <c r="H3">
        <v>3</v>
      </c>
      <c r="I3">
        <f>(18-H3)*2</f>
        <v>30</v>
      </c>
      <c r="J3">
        <v>1</v>
      </c>
      <c r="K3">
        <f>8-J3</f>
        <v>7</v>
      </c>
      <c r="L3">
        <v>2</v>
      </c>
      <c r="M3">
        <f>(17-L3)*8</f>
        <v>120</v>
      </c>
      <c r="N3">
        <f>C3+E3+G3+I3+K3+M3</f>
        <v>165</v>
      </c>
    </row>
    <row r="4" spans="1:14" ht="12.75">
      <c r="A4" t="s">
        <v>76</v>
      </c>
      <c r="L4">
        <v>1</v>
      </c>
      <c r="M4">
        <f>(17-L4)*8</f>
        <v>128</v>
      </c>
      <c r="N4">
        <f>C4+E4+G4+I4+K4+M4</f>
        <v>128</v>
      </c>
    </row>
    <row r="5" spans="1:14" ht="12.75">
      <c r="A5" t="s">
        <v>77</v>
      </c>
      <c r="L5">
        <v>3</v>
      </c>
      <c r="M5">
        <f>(17-L5)*8</f>
        <v>112</v>
      </c>
      <c r="N5">
        <f>C5+E5+G5+I5+K5+M5</f>
        <v>112</v>
      </c>
    </row>
    <row r="6" spans="1:14" ht="12.75">
      <c r="A6" t="s">
        <v>78</v>
      </c>
      <c r="L6">
        <v>4</v>
      </c>
      <c r="M6">
        <f>(17-L6)*8</f>
        <v>104</v>
      </c>
      <c r="N6">
        <f>C6+E6+G6+I6+K6+M6</f>
        <v>104</v>
      </c>
    </row>
    <row r="7" spans="1:14" ht="12.75">
      <c r="A7" t="s">
        <v>79</v>
      </c>
      <c r="L7">
        <v>5</v>
      </c>
      <c r="M7">
        <f>(17-L7)*8</f>
        <v>96</v>
      </c>
      <c r="N7">
        <f>C7+E7+G7+I7+K7+M7</f>
        <v>96</v>
      </c>
    </row>
    <row r="8" spans="1:14" ht="12.75">
      <c r="A8" t="s">
        <v>141</v>
      </c>
      <c r="D8">
        <v>5</v>
      </c>
      <c r="E8">
        <f>10-D8</f>
        <v>5</v>
      </c>
      <c r="L8">
        <v>6</v>
      </c>
      <c r="M8">
        <f>(17-L8)*8</f>
        <v>88</v>
      </c>
      <c r="N8">
        <f>C8+E8+G8+I8+K8+M8</f>
        <v>93</v>
      </c>
    </row>
    <row r="9" spans="1:14" ht="12.75">
      <c r="A9" t="s">
        <v>80</v>
      </c>
      <c r="L9">
        <v>7</v>
      </c>
      <c r="M9">
        <f>(17-L9)*8</f>
        <v>80</v>
      </c>
      <c r="N9">
        <f>C9+E9+G9+I9+K9+M9</f>
        <v>80</v>
      </c>
    </row>
    <row r="10" spans="1:14" ht="12.75">
      <c r="A10" t="s">
        <v>39</v>
      </c>
      <c r="J10">
        <v>3</v>
      </c>
      <c r="K10">
        <f>8-J10</f>
        <v>5</v>
      </c>
      <c r="L10">
        <v>8</v>
      </c>
      <c r="M10">
        <f>(17-L10)*8</f>
        <v>72</v>
      </c>
      <c r="N10">
        <f>C10+E10+G10+I10+K10+M10</f>
        <v>77</v>
      </c>
    </row>
    <row r="11" spans="1:14" ht="12.75">
      <c r="A11" t="s">
        <v>314</v>
      </c>
      <c r="H11">
        <v>5</v>
      </c>
      <c r="I11">
        <f>(18-H11)*2</f>
        <v>26</v>
      </c>
      <c r="L11">
        <v>12</v>
      </c>
      <c r="M11">
        <f>(17-L11)*8</f>
        <v>40</v>
      </c>
      <c r="N11">
        <f>C11+E11+G11+I11+K11+M11</f>
        <v>66</v>
      </c>
    </row>
    <row r="12" spans="1:14" ht="12.75">
      <c r="A12" t="s">
        <v>81</v>
      </c>
      <c r="L12">
        <v>9</v>
      </c>
      <c r="M12">
        <f>(17-L12)*8</f>
        <v>64</v>
      </c>
      <c r="N12">
        <f>C12+E12+G12+I12+K12+M12</f>
        <v>64</v>
      </c>
    </row>
    <row r="13" spans="1:14" ht="12.75">
      <c r="A13" t="s">
        <v>46</v>
      </c>
      <c r="L13">
        <v>10</v>
      </c>
      <c r="M13">
        <f>(17-L13)*8</f>
        <v>56</v>
      </c>
      <c r="N13">
        <f>C13+E13+G13+I13+K13+M13</f>
        <v>56</v>
      </c>
    </row>
    <row r="14" spans="1:14" ht="12.75">
      <c r="A14" t="s">
        <v>140</v>
      </c>
      <c r="D14">
        <v>3</v>
      </c>
      <c r="E14">
        <f>10-D14</f>
        <v>7</v>
      </c>
      <c r="L14">
        <v>11</v>
      </c>
      <c r="M14">
        <f>(17-L14)*8</f>
        <v>48</v>
      </c>
      <c r="N14">
        <f>C14+E14+G14+I14+K14+M14</f>
        <v>55</v>
      </c>
    </row>
    <row r="15" spans="1:14" ht="12.75">
      <c r="A15" t="s">
        <v>307</v>
      </c>
      <c r="H15">
        <v>1</v>
      </c>
      <c r="I15">
        <f>(18-H15)*2</f>
        <v>34</v>
      </c>
      <c r="N15">
        <f>C15+E15+G15+I15+K15+M15</f>
        <v>34</v>
      </c>
    </row>
    <row r="16" spans="1:14" ht="12.75">
      <c r="A16" t="s">
        <v>214</v>
      </c>
      <c r="D16">
        <v>3</v>
      </c>
      <c r="E16">
        <f>10-D16</f>
        <v>7</v>
      </c>
      <c r="H16">
        <v>7</v>
      </c>
      <c r="I16">
        <f>(18-H16)*2</f>
        <v>22</v>
      </c>
      <c r="J16">
        <v>3</v>
      </c>
      <c r="K16">
        <f>8-J16</f>
        <v>5</v>
      </c>
      <c r="N16">
        <f>C16+E16+G16+I16+K16+M16</f>
        <v>34</v>
      </c>
    </row>
    <row r="17" spans="1:14" ht="12.75">
      <c r="A17" t="s">
        <v>82</v>
      </c>
      <c r="L17">
        <v>13</v>
      </c>
      <c r="M17">
        <f>(17-L17)*8</f>
        <v>32</v>
      </c>
      <c r="N17">
        <f>C17+E17+G17+I17+K17+M17</f>
        <v>32</v>
      </c>
    </row>
    <row r="18" spans="1:14" ht="12.75">
      <c r="A18" t="s">
        <v>309</v>
      </c>
      <c r="H18">
        <v>2</v>
      </c>
      <c r="I18">
        <f>(18-H18)*2</f>
        <v>32</v>
      </c>
      <c r="N18">
        <f>C18+E18+G18+I18+K18+M18</f>
        <v>32</v>
      </c>
    </row>
    <row r="19" spans="1:14" ht="12.75">
      <c r="A19" t="s">
        <v>298</v>
      </c>
      <c r="F19">
        <v>1</v>
      </c>
      <c r="G19">
        <f>(16-F19)*2</f>
        <v>30</v>
      </c>
      <c r="N19">
        <f>C19+E19+G19+I19+K19+M19</f>
        <v>30</v>
      </c>
    </row>
    <row r="20" spans="1:14" ht="12.75">
      <c r="A20" t="s">
        <v>69</v>
      </c>
      <c r="H20">
        <v>3</v>
      </c>
      <c r="I20">
        <f>(18-H20)*2</f>
        <v>30</v>
      </c>
      <c r="N20">
        <f>C20+E20+G20+I20+K20+M20</f>
        <v>30</v>
      </c>
    </row>
    <row r="21" spans="1:14" ht="12.75">
      <c r="A21" t="s">
        <v>306</v>
      </c>
      <c r="B21">
        <v>2</v>
      </c>
      <c r="C21">
        <f>11-B21</f>
        <v>9</v>
      </c>
      <c r="F21">
        <v>6</v>
      </c>
      <c r="G21">
        <f>(16-F21)*2</f>
        <v>20</v>
      </c>
      <c r="N21">
        <f>C21+E21+G21+I21+K21+M21</f>
        <v>29</v>
      </c>
    </row>
    <row r="22" spans="1:14" ht="12.75">
      <c r="A22" t="s">
        <v>300</v>
      </c>
      <c r="F22">
        <v>2</v>
      </c>
      <c r="G22">
        <f>(16-F22)*2</f>
        <v>28</v>
      </c>
      <c r="N22">
        <f>C22+E22+G22+I22+K22+M22</f>
        <v>28</v>
      </c>
    </row>
    <row r="23" spans="1:14" ht="12.75">
      <c r="A23" t="s">
        <v>303</v>
      </c>
      <c r="F23">
        <v>3</v>
      </c>
      <c r="G23">
        <f>(16-F23)*2</f>
        <v>26</v>
      </c>
      <c r="N23">
        <f>C23+E23+G23+I23+K23+M23</f>
        <v>26</v>
      </c>
    </row>
    <row r="24" spans="1:14" ht="12.75">
      <c r="A24" t="s">
        <v>302</v>
      </c>
      <c r="F24">
        <v>3</v>
      </c>
      <c r="G24">
        <f>(16-F24)*2</f>
        <v>26</v>
      </c>
      <c r="N24">
        <f>C24+E24+G24+I24+K24+M24</f>
        <v>26</v>
      </c>
    </row>
    <row r="25" spans="1:14" ht="12.75">
      <c r="A25" t="s">
        <v>83</v>
      </c>
      <c r="L25">
        <v>14</v>
      </c>
      <c r="M25">
        <f>(17-L25)*8</f>
        <v>24</v>
      </c>
      <c r="N25">
        <f>C25+E25+G25+I25+K25+M25</f>
        <v>24</v>
      </c>
    </row>
    <row r="26" spans="1:14" ht="12.75">
      <c r="A26" t="s">
        <v>105</v>
      </c>
      <c r="H26">
        <v>6</v>
      </c>
      <c r="I26">
        <f>(18-H26)*2</f>
        <v>24</v>
      </c>
      <c r="N26">
        <f>C26+E26+G26+I26+K26+M26</f>
        <v>24</v>
      </c>
    </row>
    <row r="27" spans="1:14" ht="12.75">
      <c r="A27" t="s">
        <v>305</v>
      </c>
      <c r="F27">
        <v>5</v>
      </c>
      <c r="G27">
        <f>(16-F27)*2</f>
        <v>22</v>
      </c>
      <c r="N27">
        <f>C27+E27+G27+I27+K27+M27</f>
        <v>22</v>
      </c>
    </row>
    <row r="28" spans="1:14" ht="12.75">
      <c r="A28" t="s">
        <v>68</v>
      </c>
      <c r="F28">
        <v>7</v>
      </c>
      <c r="G28">
        <f>(16-F28)*2</f>
        <v>18</v>
      </c>
      <c r="J28">
        <v>6</v>
      </c>
      <c r="K28">
        <f>8-J28</f>
        <v>2</v>
      </c>
      <c r="N28">
        <f>C28+E28+G28+I28+K28+M28</f>
        <v>20</v>
      </c>
    </row>
    <row r="29" spans="1:14" ht="12.75">
      <c r="A29" t="s">
        <v>109</v>
      </c>
      <c r="H29">
        <v>8</v>
      </c>
      <c r="I29">
        <f>(18-H29)*2</f>
        <v>20</v>
      </c>
      <c r="N29">
        <f>C29+E29+G29+I29+K29+M29</f>
        <v>20</v>
      </c>
    </row>
    <row r="30" spans="1:14" ht="12.75">
      <c r="A30" t="s">
        <v>111</v>
      </c>
      <c r="H30">
        <v>9</v>
      </c>
      <c r="I30">
        <f>(18-H30)*2</f>
        <v>18</v>
      </c>
      <c r="N30">
        <f>C30+E30+G30+I30+K30+M30</f>
        <v>18</v>
      </c>
    </row>
    <row r="31" spans="1:14" ht="12.75">
      <c r="A31" t="s">
        <v>84</v>
      </c>
      <c r="L31">
        <v>15</v>
      </c>
      <c r="M31">
        <f>(17-L31)*8</f>
        <v>16</v>
      </c>
      <c r="N31">
        <f>C31+E31+G31+I31+K31+M31</f>
        <v>16</v>
      </c>
    </row>
    <row r="32" spans="1:14" ht="12.75">
      <c r="A32" t="s">
        <v>65</v>
      </c>
      <c r="F32">
        <v>8</v>
      </c>
      <c r="G32">
        <f>(16-F32)*2</f>
        <v>16</v>
      </c>
      <c r="N32">
        <f>C32+E32+G32+I32+K32+M32</f>
        <v>16</v>
      </c>
    </row>
    <row r="33" spans="1:14" ht="12.75">
      <c r="A33" t="s">
        <v>114</v>
      </c>
      <c r="H33">
        <v>10</v>
      </c>
      <c r="I33">
        <f>(18-H33)*2</f>
        <v>16</v>
      </c>
      <c r="N33">
        <f>C33+E33+G33+I33+K33+M33</f>
        <v>16</v>
      </c>
    </row>
    <row r="34" spans="1:14" ht="12.75">
      <c r="A34" t="s">
        <v>207</v>
      </c>
      <c r="D34">
        <v>1</v>
      </c>
      <c r="E34">
        <f>10-D34</f>
        <v>9</v>
      </c>
      <c r="J34">
        <v>2</v>
      </c>
      <c r="K34">
        <f>8-J34</f>
        <v>6</v>
      </c>
      <c r="N34">
        <f>C34+E34+G34+I34+K34+M34</f>
        <v>15</v>
      </c>
    </row>
    <row r="35" spans="1:14" ht="12.75">
      <c r="A35" t="s">
        <v>115</v>
      </c>
      <c r="H35">
        <v>11</v>
      </c>
      <c r="I35">
        <f>(18-H35)*2</f>
        <v>14</v>
      </c>
      <c r="N35">
        <f>C35+E35+G35+I35+K35+M35</f>
        <v>14</v>
      </c>
    </row>
    <row r="36" spans="1:14" ht="12.75">
      <c r="A36" t="s">
        <v>311</v>
      </c>
      <c r="F36">
        <v>9</v>
      </c>
      <c r="G36">
        <f>(16-F36)*2</f>
        <v>14</v>
      </c>
      <c r="N36">
        <f>C36+E36+G36+I36+K36+M36</f>
        <v>14</v>
      </c>
    </row>
    <row r="37" spans="1:14" ht="12.75">
      <c r="A37" t="s">
        <v>313</v>
      </c>
      <c r="F37">
        <v>10</v>
      </c>
      <c r="G37">
        <f>(16-F37)*2</f>
        <v>12</v>
      </c>
      <c r="N37">
        <f>C37+E37+G37+I37+K37+M37</f>
        <v>12</v>
      </c>
    </row>
    <row r="38" spans="1:14" ht="12.75">
      <c r="A38" t="s">
        <v>118</v>
      </c>
      <c r="H38">
        <v>12</v>
      </c>
      <c r="I38">
        <f>(18-H38)*2</f>
        <v>12</v>
      </c>
      <c r="N38">
        <f>C38+E38+G38+I38+K38+M38</f>
        <v>12</v>
      </c>
    </row>
    <row r="39" spans="1:14" ht="12.75">
      <c r="A39" t="s">
        <v>254</v>
      </c>
      <c r="B39">
        <v>1</v>
      </c>
      <c r="C39">
        <f>11-B39</f>
        <v>10</v>
      </c>
      <c r="N39">
        <f>C39+E39+G39+I39+K39+M39</f>
        <v>10</v>
      </c>
    </row>
    <row r="40" spans="1:14" ht="12.75">
      <c r="A40" t="s">
        <v>104</v>
      </c>
      <c r="F40">
        <v>11</v>
      </c>
      <c r="G40">
        <f>(16-F40)*2</f>
        <v>10</v>
      </c>
      <c r="N40">
        <f>C40+E40+G40+I40+K40+M40</f>
        <v>10</v>
      </c>
    </row>
    <row r="41" spans="1:14" ht="12.75">
      <c r="A41" t="s">
        <v>120</v>
      </c>
      <c r="H41">
        <v>13</v>
      </c>
      <c r="I41">
        <f>(18-H41)*2</f>
        <v>10</v>
      </c>
      <c r="N41">
        <f>C41+E41+G41+I41+K41+M41</f>
        <v>10</v>
      </c>
    </row>
    <row r="42" spans="1:14" ht="12.75">
      <c r="A42" t="s">
        <v>85</v>
      </c>
      <c r="L42">
        <v>16</v>
      </c>
      <c r="M42">
        <f>(17-L42)*8</f>
        <v>8</v>
      </c>
      <c r="N42">
        <f>C42+E42+G42+I42+K42+M42</f>
        <v>8</v>
      </c>
    </row>
    <row r="43" spans="1:14" ht="12.75">
      <c r="A43" t="s">
        <v>122</v>
      </c>
      <c r="H43">
        <v>14</v>
      </c>
      <c r="I43">
        <f>(18-H43)*2</f>
        <v>8</v>
      </c>
      <c r="N43">
        <f>C43+E43+G43+I43+K43+M43</f>
        <v>8</v>
      </c>
    </row>
    <row r="44" spans="1:14" ht="12.75">
      <c r="A44" t="s">
        <v>107</v>
      </c>
      <c r="F44">
        <v>12</v>
      </c>
      <c r="G44">
        <f>(16-F44)*2</f>
        <v>8</v>
      </c>
      <c r="N44">
        <f>C44+E44+G44+I44+K44+M44</f>
        <v>8</v>
      </c>
    </row>
    <row r="45" spans="1:14" ht="12.75">
      <c r="A45" t="s">
        <v>229</v>
      </c>
      <c r="B45">
        <v>3</v>
      </c>
      <c r="C45">
        <f>11-B45</f>
        <v>8</v>
      </c>
      <c r="N45">
        <f>C45+E45+G45+I45+K45+M45</f>
        <v>8</v>
      </c>
    </row>
    <row r="46" spans="1:14" ht="12.75">
      <c r="A46" t="s">
        <v>228</v>
      </c>
      <c r="B46">
        <v>3</v>
      </c>
      <c r="C46">
        <f>11-B46</f>
        <v>8</v>
      </c>
      <c r="N46">
        <f>C46+E46+G46+I46+K46+M46</f>
        <v>8</v>
      </c>
    </row>
    <row r="47" spans="1:14" ht="12.75">
      <c r="A47" t="s">
        <v>230</v>
      </c>
      <c r="B47">
        <v>5</v>
      </c>
      <c r="C47">
        <f>11-B47</f>
        <v>6</v>
      </c>
      <c r="N47">
        <f>C47+E47+G47+I47+K47+M47</f>
        <v>6</v>
      </c>
    </row>
    <row r="48" spans="1:14" ht="12.75">
      <c r="A48" t="s">
        <v>124</v>
      </c>
      <c r="H48">
        <v>15</v>
      </c>
      <c r="I48">
        <f>(18-H48)*2</f>
        <v>6</v>
      </c>
      <c r="N48">
        <f>C48+E48+G48+I48+K48+M48</f>
        <v>6</v>
      </c>
    </row>
    <row r="49" spans="1:14" ht="12.75">
      <c r="A49" t="s">
        <v>66</v>
      </c>
      <c r="F49">
        <v>13</v>
      </c>
      <c r="G49">
        <f>(16-F49)*2</f>
        <v>6</v>
      </c>
      <c r="N49">
        <f>C49+E49+G49+I49+K49+M49</f>
        <v>6</v>
      </c>
    </row>
    <row r="50" spans="1:14" ht="12.75">
      <c r="A50" t="s">
        <v>231</v>
      </c>
      <c r="B50">
        <v>6</v>
      </c>
      <c r="C50">
        <f>11-B50</f>
        <v>5</v>
      </c>
      <c r="N50">
        <f>C50+E50+G50+I50+K50+M50</f>
        <v>5</v>
      </c>
    </row>
    <row r="51" spans="1:14" ht="12.75">
      <c r="A51" t="s">
        <v>110</v>
      </c>
      <c r="F51">
        <v>14</v>
      </c>
      <c r="G51">
        <f>(16-F51)*2</f>
        <v>4</v>
      </c>
      <c r="N51">
        <f>C51+E51+G51+I51+K51+M51</f>
        <v>4</v>
      </c>
    </row>
    <row r="52" spans="1:14" ht="12.75">
      <c r="A52" t="s">
        <v>232</v>
      </c>
      <c r="B52">
        <v>7</v>
      </c>
      <c r="C52">
        <f>11-B52</f>
        <v>4</v>
      </c>
      <c r="N52">
        <f>C52+E52+G52+I52+K52+M52</f>
        <v>4</v>
      </c>
    </row>
    <row r="53" spans="1:14" ht="12.75">
      <c r="A53" t="s">
        <v>126</v>
      </c>
      <c r="H53">
        <v>16</v>
      </c>
      <c r="I53">
        <f>(18-H53)*2</f>
        <v>4</v>
      </c>
      <c r="N53">
        <f>C53+E53+G53+I53+K53+M53</f>
        <v>4</v>
      </c>
    </row>
    <row r="54" spans="1:14" ht="12.75">
      <c r="A54" t="s">
        <v>145</v>
      </c>
      <c r="D54">
        <v>6</v>
      </c>
      <c r="E54">
        <f>10-D54</f>
        <v>4</v>
      </c>
      <c r="N54">
        <f>C54+E54+G54+I54+K54+M54</f>
        <v>4</v>
      </c>
    </row>
    <row r="55" spans="1:14" ht="12.75">
      <c r="A55" t="s">
        <v>233</v>
      </c>
      <c r="B55">
        <v>7</v>
      </c>
      <c r="C55">
        <f>11-B55</f>
        <v>4</v>
      </c>
      <c r="N55">
        <f>C55+E55+G55+I55+K55+M55</f>
        <v>4</v>
      </c>
    </row>
    <row r="56" spans="1:14" ht="12.75">
      <c r="A56" t="s">
        <v>213</v>
      </c>
      <c r="D56">
        <v>7</v>
      </c>
      <c r="E56">
        <f>10-D56</f>
        <v>3</v>
      </c>
      <c r="N56">
        <f>C56+E56+G56+I56+K56+M56</f>
        <v>3</v>
      </c>
    </row>
    <row r="57" spans="1:14" ht="12.75">
      <c r="A57" t="s">
        <v>185</v>
      </c>
      <c r="J57">
        <v>5</v>
      </c>
      <c r="K57">
        <f>8-J57</f>
        <v>3</v>
      </c>
      <c r="N57">
        <f>C57+E57+G57+I57+K57+M57</f>
        <v>3</v>
      </c>
    </row>
    <row r="58" spans="1:14" ht="12.75">
      <c r="A58" t="s">
        <v>208</v>
      </c>
      <c r="D58">
        <v>8</v>
      </c>
      <c r="E58">
        <f>10-D58</f>
        <v>2</v>
      </c>
      <c r="N58">
        <f>C58+E58+G58+I58+K58+M58</f>
        <v>2</v>
      </c>
    </row>
    <row r="59" spans="1:14" ht="12.75">
      <c r="A59" t="s">
        <v>227</v>
      </c>
      <c r="B59">
        <v>9</v>
      </c>
      <c r="C59">
        <f>11-B59</f>
        <v>2</v>
      </c>
      <c r="N59">
        <f>C59+E59+G59+I59+K59+M59</f>
        <v>2</v>
      </c>
    </row>
    <row r="60" spans="1:14" ht="12.75">
      <c r="A60" t="s">
        <v>128</v>
      </c>
      <c r="H60">
        <v>17</v>
      </c>
      <c r="I60">
        <f>(18-H60)*2</f>
        <v>2</v>
      </c>
      <c r="N60">
        <f>C60+E60+G60+I60+K60+M60</f>
        <v>2</v>
      </c>
    </row>
    <row r="61" spans="1:14" ht="12.75">
      <c r="A61" t="s">
        <v>113</v>
      </c>
      <c r="F61">
        <v>15</v>
      </c>
      <c r="G61">
        <f>(16-F61)*2</f>
        <v>2</v>
      </c>
      <c r="N61">
        <f>C61+E61+G61+I61+K61+M61</f>
        <v>2</v>
      </c>
    </row>
    <row r="62" spans="1:14" ht="12.75">
      <c r="A62" t="s">
        <v>70</v>
      </c>
      <c r="J62">
        <v>7</v>
      </c>
      <c r="K62">
        <f>8-J62</f>
        <v>1</v>
      </c>
      <c r="N62">
        <f>C62+E62+G62+I62+K62+M62</f>
        <v>1</v>
      </c>
    </row>
    <row r="63" spans="1:14" ht="12.75">
      <c r="A63" t="s">
        <v>234</v>
      </c>
      <c r="B63">
        <v>10</v>
      </c>
      <c r="C63">
        <f>11-B63</f>
        <v>1</v>
      </c>
      <c r="N63">
        <f>C63+E63+G63+I63+K63+M63</f>
        <v>1</v>
      </c>
    </row>
    <row r="64" spans="1:14" ht="12.75">
      <c r="A64" t="s">
        <v>187</v>
      </c>
      <c r="D64">
        <v>9</v>
      </c>
      <c r="E64">
        <f>10-D64</f>
        <v>1</v>
      </c>
      <c r="N64">
        <f>C64+E64+G64+I64+K64+M64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selection activeCell="M1" sqref="M1:M16384"/>
    </sheetView>
  </sheetViews>
  <sheetFormatPr defaultColWidth="11.00390625" defaultRowHeight="12.75"/>
  <cols>
    <col min="1" max="1" width="18.375" style="0" bestFit="1" customWidth="1"/>
    <col min="2" max="2" width="7.875" style="0" bestFit="1" customWidth="1"/>
    <col min="3" max="3" width="6.00390625" style="0" bestFit="1" customWidth="1"/>
    <col min="4" max="4" width="9.375" style="0" bestFit="1" customWidth="1"/>
    <col min="5" max="6" width="7.625" style="0" bestFit="1" customWidth="1"/>
    <col min="7" max="7" width="5.75390625" style="0" bestFit="1" customWidth="1"/>
    <col min="8" max="8" width="7.875" style="0" bestFit="1" customWidth="1"/>
    <col min="9" max="9" width="6.00390625" style="0" bestFit="1" customWidth="1"/>
    <col min="10" max="10" width="9.75390625" style="0" bestFit="1" customWidth="1"/>
    <col min="11" max="11" width="7.875" style="0" bestFit="1" customWidth="1"/>
    <col min="12" max="12" width="7.625" style="0" bestFit="1" customWidth="1"/>
    <col min="13" max="13" width="9.75390625" style="0" bestFit="1" customWidth="1"/>
    <col min="14" max="14" width="4.875" style="0" bestFit="1" customWidth="1"/>
  </cols>
  <sheetData>
    <row r="1" spans="1:14" ht="12.75">
      <c r="A1" s="2" t="s">
        <v>269</v>
      </c>
      <c r="B1" s="2" t="s">
        <v>157</v>
      </c>
      <c r="C1" s="2" t="s">
        <v>158</v>
      </c>
      <c r="D1" s="2" t="s">
        <v>161</v>
      </c>
      <c r="E1" s="2" t="s">
        <v>162</v>
      </c>
      <c r="F1" s="2" t="s">
        <v>163</v>
      </c>
      <c r="G1" s="2" t="s">
        <v>164</v>
      </c>
      <c r="H1" s="2" t="s">
        <v>159</v>
      </c>
      <c r="I1" s="2" t="s">
        <v>160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</row>
    <row r="2" spans="1:14" ht="12.75">
      <c r="A2" s="2" t="s">
        <v>170</v>
      </c>
      <c r="B2" s="2" t="s">
        <v>171</v>
      </c>
      <c r="C2" s="2" t="s">
        <v>172</v>
      </c>
      <c r="D2" s="2" t="s">
        <v>171</v>
      </c>
      <c r="E2" s="2" t="s">
        <v>172</v>
      </c>
      <c r="F2" s="2" t="s">
        <v>281</v>
      </c>
      <c r="G2" s="2" t="s">
        <v>172</v>
      </c>
      <c r="H2" s="2" t="s">
        <v>282</v>
      </c>
      <c r="I2" s="2" t="s">
        <v>174</v>
      </c>
      <c r="J2" s="2" t="s">
        <v>48</v>
      </c>
      <c r="K2" s="2" t="s">
        <v>49</v>
      </c>
      <c r="L2" s="2" t="s">
        <v>173</v>
      </c>
      <c r="M2" s="2" t="s">
        <v>47</v>
      </c>
      <c r="N2" s="2"/>
    </row>
    <row r="3" spans="1:14" ht="12.75">
      <c r="A3" t="s">
        <v>209</v>
      </c>
      <c r="D3">
        <v>3</v>
      </c>
      <c r="E3">
        <f>(24-D3)*4</f>
        <v>84</v>
      </c>
      <c r="H3">
        <v>2</v>
      </c>
      <c r="I3">
        <f>(35-H3)*5</f>
        <v>165</v>
      </c>
      <c r="J3">
        <v>3</v>
      </c>
      <c r="K3">
        <f>13-J3</f>
        <v>10</v>
      </c>
      <c r="L3">
        <v>5</v>
      </c>
      <c r="M3">
        <f>(18-L3)*10</f>
        <v>130</v>
      </c>
      <c r="N3">
        <f>C3+E3+G3+I3+K3+M3</f>
        <v>389</v>
      </c>
    </row>
    <row r="4" spans="1:14" ht="12.75">
      <c r="A4" t="s">
        <v>136</v>
      </c>
      <c r="H4">
        <v>1</v>
      </c>
      <c r="I4">
        <f>(35-H4)*5</f>
        <v>170</v>
      </c>
      <c r="L4">
        <v>1</v>
      </c>
      <c r="M4">
        <f>(18-L4)*10</f>
        <v>170</v>
      </c>
      <c r="N4">
        <f>C4+E4+G4+I4+K4+M4</f>
        <v>340</v>
      </c>
    </row>
    <row r="5" spans="1:14" ht="12.75">
      <c r="A5" t="s">
        <v>137</v>
      </c>
      <c r="F5">
        <v>2</v>
      </c>
      <c r="G5">
        <f>(30-F5)*4</f>
        <v>112</v>
      </c>
      <c r="H5">
        <v>3</v>
      </c>
      <c r="I5">
        <f>(35-H5)*5</f>
        <v>160</v>
      </c>
      <c r="N5">
        <f>C5+E5+G5+I5+K5+M5</f>
        <v>272</v>
      </c>
    </row>
    <row r="6" spans="1:14" ht="12.75">
      <c r="A6" t="s">
        <v>305</v>
      </c>
      <c r="F6">
        <v>7</v>
      </c>
      <c r="G6">
        <f>(30-F6)*4</f>
        <v>92</v>
      </c>
      <c r="H6">
        <v>3</v>
      </c>
      <c r="I6">
        <f>(35-H6)*5</f>
        <v>160</v>
      </c>
      <c r="N6">
        <f>C6+E6+G6+I6+K6+M6</f>
        <v>252</v>
      </c>
    </row>
    <row r="7" spans="1:14" ht="12.75">
      <c r="A7" t="s">
        <v>53</v>
      </c>
      <c r="F7">
        <v>3</v>
      </c>
      <c r="G7">
        <f>(30-F7)*4</f>
        <v>108</v>
      </c>
      <c r="L7">
        <v>8</v>
      </c>
      <c r="M7">
        <f>(18-L7)*10</f>
        <v>100</v>
      </c>
      <c r="N7">
        <f>C7+E7+G7+I7+K7+M7</f>
        <v>208</v>
      </c>
    </row>
    <row r="8" spans="1:14" ht="12.75">
      <c r="A8" t="s">
        <v>208</v>
      </c>
      <c r="D8">
        <v>7</v>
      </c>
      <c r="E8">
        <f>(24-D8)*4</f>
        <v>68</v>
      </c>
      <c r="J8">
        <v>1</v>
      </c>
      <c r="K8">
        <f>13-J8</f>
        <v>12</v>
      </c>
      <c r="L8">
        <v>6</v>
      </c>
      <c r="M8">
        <f>(18-L8)*10</f>
        <v>120</v>
      </c>
      <c r="N8">
        <f>C8+E8+G8+I8+K8+M8</f>
        <v>200</v>
      </c>
    </row>
    <row r="9" spans="1:14" ht="12.75">
      <c r="A9" t="s">
        <v>186</v>
      </c>
      <c r="F9">
        <v>21</v>
      </c>
      <c r="G9">
        <f>(30-F9)*4</f>
        <v>36</v>
      </c>
      <c r="H9">
        <v>8</v>
      </c>
      <c r="I9">
        <f>(35-H9)*5</f>
        <v>135</v>
      </c>
      <c r="N9">
        <f>C9+E9+G9+I9+K9+M9</f>
        <v>171</v>
      </c>
    </row>
    <row r="10" spans="1:14" ht="12.75">
      <c r="A10" t="s">
        <v>93</v>
      </c>
      <c r="L10">
        <v>2</v>
      </c>
      <c r="M10">
        <f>(18-L10)*10</f>
        <v>160</v>
      </c>
      <c r="N10">
        <f>C10+E10+G10+I10+K10+M10</f>
        <v>160</v>
      </c>
    </row>
    <row r="11" spans="1:14" ht="12.75">
      <c r="A11" t="s">
        <v>94</v>
      </c>
      <c r="L11">
        <v>3</v>
      </c>
      <c r="M11">
        <f>(18-L11)*10</f>
        <v>150</v>
      </c>
      <c r="N11">
        <f>C11+E11+G11+I11+K11+M11</f>
        <v>150</v>
      </c>
    </row>
    <row r="12" spans="1:14" ht="12.75">
      <c r="A12" t="s">
        <v>144</v>
      </c>
      <c r="H12">
        <v>5</v>
      </c>
      <c r="I12">
        <f>(35-H12)*5</f>
        <v>150</v>
      </c>
      <c r="N12">
        <f>C12+E12+G12+I12+K12+M12</f>
        <v>150</v>
      </c>
    </row>
    <row r="13" spans="1:14" ht="12.75">
      <c r="A13" t="s">
        <v>294</v>
      </c>
      <c r="H13">
        <v>6</v>
      </c>
      <c r="I13">
        <f>(35-H13)*5</f>
        <v>145</v>
      </c>
      <c r="N13">
        <f>C13+E13+G13+I13+K13+M13</f>
        <v>145</v>
      </c>
    </row>
    <row r="14" spans="1:14" ht="12.75">
      <c r="A14" t="s">
        <v>95</v>
      </c>
      <c r="L14">
        <v>4</v>
      </c>
      <c r="M14">
        <f>(18-L14)*10</f>
        <v>140</v>
      </c>
      <c r="N14">
        <f>C14+E14+G14+I14+K14+M14</f>
        <v>140</v>
      </c>
    </row>
    <row r="15" spans="1:14" ht="12.75">
      <c r="A15" t="s">
        <v>183</v>
      </c>
      <c r="H15">
        <v>7</v>
      </c>
      <c r="I15">
        <f>(35-H15)*5</f>
        <v>140</v>
      </c>
      <c r="N15">
        <f>C15+E15+G15+I15+K15+M15</f>
        <v>140</v>
      </c>
    </row>
    <row r="16" spans="1:14" ht="12.75">
      <c r="A16" t="s">
        <v>56</v>
      </c>
      <c r="B16">
        <v>3</v>
      </c>
      <c r="C16">
        <f>(17-B16)*4</f>
        <v>56</v>
      </c>
      <c r="F16">
        <v>9</v>
      </c>
      <c r="G16">
        <f>(30-F16)*4</f>
        <v>84</v>
      </c>
      <c r="N16">
        <f>C16+E16+G16+I16+K16+M16</f>
        <v>140</v>
      </c>
    </row>
    <row r="17" spans="1:14" ht="12.75">
      <c r="A17" t="s">
        <v>189</v>
      </c>
      <c r="H17">
        <v>9</v>
      </c>
      <c r="I17">
        <f>(35-H17)*5</f>
        <v>130</v>
      </c>
      <c r="N17">
        <f>C17+E17+G17+I17+K17+M17</f>
        <v>130</v>
      </c>
    </row>
    <row r="18" spans="1:14" ht="12.75">
      <c r="A18" t="s">
        <v>191</v>
      </c>
      <c r="H18">
        <v>10</v>
      </c>
      <c r="I18">
        <f>(35-H18)*5</f>
        <v>125</v>
      </c>
      <c r="N18">
        <f>C18+E18+G18+I18+K18+M18</f>
        <v>125</v>
      </c>
    </row>
    <row r="19" spans="1:14" ht="12.75">
      <c r="A19" t="s">
        <v>195</v>
      </c>
      <c r="H19">
        <v>11</v>
      </c>
      <c r="I19">
        <f>(35-H19)*5</f>
        <v>120</v>
      </c>
      <c r="N19">
        <f>C19+E19+G19+I19+K19+M19</f>
        <v>120</v>
      </c>
    </row>
    <row r="20" spans="1:14" ht="12.75">
      <c r="A20" t="s">
        <v>135</v>
      </c>
      <c r="F20">
        <v>1</v>
      </c>
      <c r="G20">
        <f>(30-F20)*4</f>
        <v>116</v>
      </c>
      <c r="N20">
        <f>C20+E20+G20+I20+K20+M20</f>
        <v>116</v>
      </c>
    </row>
    <row r="21" spans="1:14" ht="12.75">
      <c r="A21" t="s">
        <v>198</v>
      </c>
      <c r="H21">
        <v>12</v>
      </c>
      <c r="I21">
        <f>(35-H21)*5</f>
        <v>115</v>
      </c>
      <c r="N21">
        <f>C21+E21+G21+I21+K21+M21</f>
        <v>115</v>
      </c>
    </row>
    <row r="22" spans="1:14" ht="12.75">
      <c r="A22" t="s">
        <v>221</v>
      </c>
      <c r="B22">
        <v>9</v>
      </c>
      <c r="C22">
        <f>(17-B22)*4</f>
        <v>32</v>
      </c>
      <c r="L22">
        <v>10</v>
      </c>
      <c r="M22">
        <f>(18-L22)*10</f>
        <v>80</v>
      </c>
      <c r="N22">
        <f>C22+E22+G22+I22+K22+M22</f>
        <v>112</v>
      </c>
    </row>
    <row r="23" spans="1:14" ht="12.75">
      <c r="A23" t="s">
        <v>96</v>
      </c>
      <c r="L23">
        <v>7</v>
      </c>
      <c r="M23">
        <f>(18-L23)*10</f>
        <v>110</v>
      </c>
      <c r="N23">
        <f>C23+E23+G23+I23+K23+M23</f>
        <v>110</v>
      </c>
    </row>
    <row r="24" spans="1:14" ht="12.75">
      <c r="A24" t="s">
        <v>12</v>
      </c>
      <c r="D24">
        <v>9</v>
      </c>
      <c r="E24">
        <f>(24-D24)*4</f>
        <v>60</v>
      </c>
      <c r="L24">
        <v>13</v>
      </c>
      <c r="M24">
        <f>(18-L24)*10</f>
        <v>50</v>
      </c>
      <c r="N24">
        <f>C24+E24+G24+I24+K24+M24</f>
        <v>110</v>
      </c>
    </row>
    <row r="25" spans="1:14" ht="12.75">
      <c r="A25" t="s">
        <v>200</v>
      </c>
      <c r="H25">
        <v>13</v>
      </c>
      <c r="I25">
        <f>(35-H25)*5</f>
        <v>110</v>
      </c>
      <c r="N25">
        <f>C25+E25+G25+I25+K25+M25</f>
        <v>110</v>
      </c>
    </row>
    <row r="26" spans="1:14" ht="12.75">
      <c r="A26" t="s">
        <v>139</v>
      </c>
      <c r="F26">
        <v>3</v>
      </c>
      <c r="G26">
        <f>(30-F26)*4</f>
        <v>108</v>
      </c>
      <c r="N26">
        <f>C26+E26+G26+I26+K26+M26</f>
        <v>108</v>
      </c>
    </row>
    <row r="27" spans="1:14" ht="12.75">
      <c r="A27" t="s">
        <v>203</v>
      </c>
      <c r="H27">
        <v>14</v>
      </c>
      <c r="I27">
        <f>(35-H27)*5</f>
        <v>105</v>
      </c>
      <c r="N27">
        <f>C27+E27+G27+I27+K27+M27</f>
        <v>105</v>
      </c>
    </row>
    <row r="28" spans="1:14" ht="12.75">
      <c r="A28" t="s">
        <v>138</v>
      </c>
      <c r="D28">
        <v>1</v>
      </c>
      <c r="E28">
        <f>(24-D28)*4</f>
        <v>92</v>
      </c>
      <c r="J28">
        <v>2</v>
      </c>
      <c r="K28">
        <f>13-J28</f>
        <v>11</v>
      </c>
      <c r="N28">
        <f>C28+E28+G28+I28+K28+M28</f>
        <v>103</v>
      </c>
    </row>
    <row r="29" spans="1:14" ht="12.75">
      <c r="A29" t="s">
        <v>142</v>
      </c>
      <c r="F29">
        <v>5</v>
      </c>
      <c r="G29">
        <f>(30-F29)*4</f>
        <v>100</v>
      </c>
      <c r="N29">
        <f>C29+E29+G29+I29+K29+M29</f>
        <v>100</v>
      </c>
    </row>
    <row r="30" spans="1:14" ht="12.75">
      <c r="A30" t="s">
        <v>205</v>
      </c>
      <c r="H30">
        <v>15</v>
      </c>
      <c r="I30">
        <f>(35-H30)*5</f>
        <v>100</v>
      </c>
      <c r="N30">
        <f>C30+E30+G30+I30+K30+M30</f>
        <v>100</v>
      </c>
    </row>
    <row r="31" spans="1:14" ht="12.75">
      <c r="A31" t="s">
        <v>2</v>
      </c>
      <c r="F31">
        <v>16</v>
      </c>
      <c r="G31">
        <f>(30-F31)*4</f>
        <v>56</v>
      </c>
      <c r="L31">
        <v>14</v>
      </c>
      <c r="M31">
        <f>(18-L31)*10</f>
        <v>40</v>
      </c>
      <c r="N31">
        <f>C31+E31+G31+I31+K31+M31</f>
        <v>96</v>
      </c>
    </row>
    <row r="32" spans="1:14" ht="12.75">
      <c r="A32" t="s">
        <v>58</v>
      </c>
      <c r="F32">
        <v>6</v>
      </c>
      <c r="G32">
        <f>(30-F32)*4</f>
        <v>96</v>
      </c>
      <c r="N32">
        <f>C32+E32+G32+I32+K32+M32</f>
        <v>96</v>
      </c>
    </row>
    <row r="33" spans="1:14" ht="12.75">
      <c r="A33" t="s">
        <v>4</v>
      </c>
      <c r="H33">
        <v>16</v>
      </c>
      <c r="I33">
        <f>(35-H33)*5</f>
        <v>95</v>
      </c>
      <c r="N33">
        <f>C33+E33+G33+I33+K33+M33</f>
        <v>95</v>
      </c>
    </row>
    <row r="34" spans="1:14" ht="12.75">
      <c r="A34" t="s">
        <v>86</v>
      </c>
      <c r="L34">
        <v>9</v>
      </c>
      <c r="M34">
        <f>(18-L34)*10</f>
        <v>90</v>
      </c>
      <c r="N34">
        <f>C34+E34+G34+I34+K34+M34</f>
        <v>90</v>
      </c>
    </row>
    <row r="35" spans="1:14" ht="12.75">
      <c r="A35" t="s">
        <v>6</v>
      </c>
      <c r="H35">
        <v>17</v>
      </c>
      <c r="I35">
        <f>(35-H35)*5</f>
        <v>90</v>
      </c>
      <c r="N35">
        <f>C35+E35+G35+I35+K35+M35</f>
        <v>90</v>
      </c>
    </row>
    <row r="36" spans="1:14" ht="12.75">
      <c r="A36" t="s">
        <v>184</v>
      </c>
      <c r="F36">
        <v>8</v>
      </c>
      <c r="G36">
        <f>(30-F36)*4</f>
        <v>88</v>
      </c>
      <c r="N36">
        <f>C36+E36+G36+I36+K36+M36</f>
        <v>88</v>
      </c>
    </row>
    <row r="37" spans="1:14" ht="12.75">
      <c r="A37" t="s">
        <v>201</v>
      </c>
      <c r="D37">
        <v>2</v>
      </c>
      <c r="E37">
        <f>(24-D37)*4</f>
        <v>88</v>
      </c>
      <c r="N37">
        <f>C37+E37+G37+I37+K37+M37</f>
        <v>88</v>
      </c>
    </row>
    <row r="38" spans="1:14" ht="12.75">
      <c r="A38" t="s">
        <v>8</v>
      </c>
      <c r="H38">
        <v>18</v>
      </c>
      <c r="I38">
        <f>(35-H38)*5</f>
        <v>85</v>
      </c>
      <c r="N38">
        <f>C38+E38+G38+I38+K38+M38</f>
        <v>85</v>
      </c>
    </row>
    <row r="39" spans="1:14" ht="12.75">
      <c r="A39" t="s">
        <v>206</v>
      </c>
      <c r="D39">
        <v>3</v>
      </c>
      <c r="E39">
        <f>(24-D39)*4</f>
        <v>84</v>
      </c>
      <c r="N39">
        <f>C39+E39+G39+I39+K39+M39</f>
        <v>84</v>
      </c>
    </row>
    <row r="40" spans="1:14" ht="12.75">
      <c r="A40" t="s">
        <v>55</v>
      </c>
      <c r="F40">
        <v>10</v>
      </c>
      <c r="G40">
        <f>(30-F40)*4</f>
        <v>80</v>
      </c>
      <c r="N40">
        <f>C40+E40+G40+I40+K40+M40</f>
        <v>80</v>
      </c>
    </row>
    <row r="41" spans="1:14" ht="12.75">
      <c r="A41" t="s">
        <v>9</v>
      </c>
      <c r="H41">
        <v>19</v>
      </c>
      <c r="I41">
        <f>(35-H41)*5</f>
        <v>80</v>
      </c>
      <c r="N41">
        <f>C41+E41+G41+I41+K41+M41</f>
        <v>80</v>
      </c>
    </row>
    <row r="42" spans="1:14" ht="12.75">
      <c r="A42" t="s">
        <v>193</v>
      </c>
      <c r="F42">
        <v>11</v>
      </c>
      <c r="G42">
        <f>(30-F42)*4</f>
        <v>76</v>
      </c>
      <c r="N42">
        <f>C42+E42+G42+I42+K42+M42</f>
        <v>76</v>
      </c>
    </row>
    <row r="43" spans="1:14" ht="12.75">
      <c r="A43" t="s">
        <v>5</v>
      </c>
      <c r="D43">
        <v>5</v>
      </c>
      <c r="E43">
        <f>(24-D43)*4</f>
        <v>76</v>
      </c>
      <c r="N43">
        <f>C43+E43+G43+I43+K43+M43</f>
        <v>76</v>
      </c>
    </row>
    <row r="44" spans="1:14" ht="12.75">
      <c r="A44" t="s">
        <v>11</v>
      </c>
      <c r="H44">
        <v>20</v>
      </c>
      <c r="I44">
        <f>(35-H44)*5</f>
        <v>75</v>
      </c>
      <c r="N44">
        <f>C44+E44+G44+I44+K44+M44</f>
        <v>75</v>
      </c>
    </row>
    <row r="45" spans="1:14" ht="12.75">
      <c r="A45" t="s">
        <v>7</v>
      </c>
      <c r="D45">
        <v>6</v>
      </c>
      <c r="E45">
        <f>(24-D45)*4</f>
        <v>72</v>
      </c>
      <c r="N45">
        <f>C45+E45+G45+I45+K45+M45</f>
        <v>72</v>
      </c>
    </row>
    <row r="46" spans="1:14" ht="12.75">
      <c r="A46" t="s">
        <v>196</v>
      </c>
      <c r="F46">
        <v>12</v>
      </c>
      <c r="G46">
        <f>(30-F46)*4</f>
        <v>72</v>
      </c>
      <c r="N46">
        <f>C46+E46+G46+I46+K46+M46</f>
        <v>72</v>
      </c>
    </row>
    <row r="47" spans="1:14" ht="12.75">
      <c r="A47" t="s">
        <v>87</v>
      </c>
      <c r="L47">
        <v>11</v>
      </c>
      <c r="M47">
        <f>(18-L47)*10</f>
        <v>70</v>
      </c>
      <c r="N47">
        <f>C47+E47+G47+I47+K47+M47</f>
        <v>70</v>
      </c>
    </row>
    <row r="48" spans="1:14" ht="12.75">
      <c r="A48" t="s">
        <v>14</v>
      </c>
      <c r="H48">
        <v>21</v>
      </c>
      <c r="I48">
        <f>(35-H48)*5</f>
        <v>70</v>
      </c>
      <c r="N48">
        <f>C48+E48+G48+I48+K48+M48</f>
        <v>70</v>
      </c>
    </row>
    <row r="49" spans="1:14" ht="12.75">
      <c r="A49" t="s">
        <v>199</v>
      </c>
      <c r="F49">
        <v>13</v>
      </c>
      <c r="G49">
        <f>(30-F49)*4</f>
        <v>68</v>
      </c>
      <c r="N49">
        <f>C49+E49+G49+I49+K49+M49</f>
        <v>68</v>
      </c>
    </row>
    <row r="50" spans="1:14" ht="12.75">
      <c r="A50" t="s">
        <v>214</v>
      </c>
      <c r="D50">
        <v>23</v>
      </c>
      <c r="E50">
        <f>(24-D50)*4</f>
        <v>4</v>
      </c>
      <c r="H50">
        <v>24</v>
      </c>
      <c r="I50">
        <f>(35-H50)*5</f>
        <v>55</v>
      </c>
      <c r="J50">
        <v>7</v>
      </c>
      <c r="K50">
        <f>13-J50</f>
        <v>6</v>
      </c>
      <c r="N50">
        <f>C50+E50+G50+I50+K50+M50</f>
        <v>65</v>
      </c>
    </row>
    <row r="51" spans="1:14" ht="12.75">
      <c r="A51" t="s">
        <v>18</v>
      </c>
      <c r="H51">
        <v>22</v>
      </c>
      <c r="I51">
        <f>(35-H51)*5</f>
        <v>65</v>
      </c>
      <c r="N51">
        <f>C51+E51+G51+I51+K51+M51</f>
        <v>65</v>
      </c>
    </row>
    <row r="52" spans="1:14" ht="12.75">
      <c r="A52" t="s">
        <v>10</v>
      </c>
      <c r="D52">
        <v>8</v>
      </c>
      <c r="E52">
        <f>(24-D52)*4</f>
        <v>64</v>
      </c>
      <c r="N52">
        <f>C52+E52+G52+I52+K52+M52</f>
        <v>64</v>
      </c>
    </row>
    <row r="53" spans="1:14" ht="12.75">
      <c r="A53" t="s">
        <v>121</v>
      </c>
      <c r="F53">
        <v>14</v>
      </c>
      <c r="G53">
        <f>(30-F53)*4</f>
        <v>64</v>
      </c>
      <c r="N53">
        <f>C53+E53+G53+I53+K53+M53</f>
        <v>64</v>
      </c>
    </row>
    <row r="54" spans="1:14" ht="12.75">
      <c r="A54" t="s">
        <v>262</v>
      </c>
      <c r="B54">
        <v>1</v>
      </c>
      <c r="C54">
        <f>(17-B54)*4</f>
        <v>64</v>
      </c>
      <c r="N54">
        <f>C54+E54+G54+I54+K54+M54</f>
        <v>64</v>
      </c>
    </row>
    <row r="55" spans="1:14" ht="12.75">
      <c r="A55" t="s">
        <v>263</v>
      </c>
      <c r="B55">
        <v>2</v>
      </c>
      <c r="C55">
        <f>(17-B55)*4</f>
        <v>60</v>
      </c>
      <c r="N55">
        <f>C55+E55+G55+I55+K55+M55</f>
        <v>60</v>
      </c>
    </row>
    <row r="56" spans="1:14" ht="12.75">
      <c r="A56" t="s">
        <v>204</v>
      </c>
      <c r="F56">
        <v>15</v>
      </c>
      <c r="G56">
        <f>(30-F56)*4</f>
        <v>60</v>
      </c>
      <c r="N56">
        <f>C56+E56+G56+I56+K56+M56</f>
        <v>60</v>
      </c>
    </row>
    <row r="57" spans="1:14" ht="12.75">
      <c r="A57" t="s">
        <v>20</v>
      </c>
      <c r="H57">
        <v>23</v>
      </c>
      <c r="I57">
        <f>(35-H57)*5</f>
        <v>60</v>
      </c>
      <c r="N57">
        <f>C57+E57+G57+I57+K57+M57</f>
        <v>60</v>
      </c>
    </row>
    <row r="58" spans="1:14" ht="12.75">
      <c r="A58" t="s">
        <v>220</v>
      </c>
      <c r="B58">
        <v>8</v>
      </c>
      <c r="C58">
        <f>(17-B58)*4</f>
        <v>36</v>
      </c>
      <c r="L58">
        <v>16</v>
      </c>
      <c r="M58">
        <f>(18-L58)*10</f>
        <v>20</v>
      </c>
      <c r="N58">
        <f>C58+E58+G58+I58+K58+M58</f>
        <v>56</v>
      </c>
    </row>
    <row r="59" spans="1:14" ht="12.75">
      <c r="A59" t="s">
        <v>15</v>
      </c>
      <c r="D59">
        <v>10</v>
      </c>
      <c r="E59">
        <f>(24-D59)*4</f>
        <v>56</v>
      </c>
      <c r="N59">
        <f>C59+E59+G59+I59+K59+M59</f>
        <v>56</v>
      </c>
    </row>
    <row r="60" spans="1:14" ht="12.75">
      <c r="A60" t="s">
        <v>218</v>
      </c>
      <c r="B60">
        <v>3</v>
      </c>
      <c r="C60">
        <f>(17-B60)*4</f>
        <v>56</v>
      </c>
      <c r="N60">
        <f>C60+E60+G60+I60+K60+M60</f>
        <v>56</v>
      </c>
    </row>
    <row r="61" spans="1:14" ht="12.75">
      <c r="A61" t="s">
        <v>19</v>
      </c>
      <c r="D61">
        <v>11</v>
      </c>
      <c r="E61">
        <f>(24-D61)*4</f>
        <v>52</v>
      </c>
      <c r="N61">
        <f>C61+E61+G61+I61+K61+M61</f>
        <v>52</v>
      </c>
    </row>
    <row r="62" spans="1:14" ht="12.75">
      <c r="A62" t="s">
        <v>302</v>
      </c>
      <c r="F62">
        <v>17</v>
      </c>
      <c r="G62">
        <f>(30-F62)*4</f>
        <v>52</v>
      </c>
      <c r="N62">
        <f>C62+E62+G62+I62+K62+M62</f>
        <v>52</v>
      </c>
    </row>
    <row r="63" spans="1:14" ht="12.75">
      <c r="A63" t="s">
        <v>68</v>
      </c>
      <c r="F63">
        <v>20</v>
      </c>
      <c r="G63">
        <f>(30-F63)*4</f>
        <v>40</v>
      </c>
      <c r="J63">
        <v>3</v>
      </c>
      <c r="K63">
        <f>13-J63</f>
        <v>10</v>
      </c>
      <c r="N63">
        <f>C63+E63+G63+I63+K63+M63</f>
        <v>50</v>
      </c>
    </row>
    <row r="64" spans="1:14" ht="12.75">
      <c r="A64" t="s">
        <v>23</v>
      </c>
      <c r="H64">
        <v>25</v>
      </c>
      <c r="I64">
        <f>(35-H64)*5</f>
        <v>50</v>
      </c>
      <c r="N64">
        <f>C64+E64+G64+I64+K64+M64</f>
        <v>50</v>
      </c>
    </row>
    <row r="65" spans="1:14" ht="12.75">
      <c r="A65" t="s">
        <v>145</v>
      </c>
      <c r="D65">
        <v>12</v>
      </c>
      <c r="E65">
        <f>(24-D65)*4</f>
        <v>48</v>
      </c>
      <c r="N65">
        <f>C65+E65+G65+I65+K65+M65</f>
        <v>48</v>
      </c>
    </row>
    <row r="66" spans="1:14" ht="12.75">
      <c r="A66" t="s">
        <v>249</v>
      </c>
      <c r="B66">
        <v>5</v>
      </c>
      <c r="C66">
        <f>(17-B66)*4</f>
        <v>48</v>
      </c>
      <c r="N66">
        <f>C66+E66+G66+I66+K66+M66</f>
        <v>48</v>
      </c>
    </row>
    <row r="67" spans="1:14" ht="12.75">
      <c r="A67" t="s">
        <v>123</v>
      </c>
      <c r="F67">
        <v>18</v>
      </c>
      <c r="G67">
        <f>(30-F67)*4</f>
        <v>48</v>
      </c>
      <c r="N67">
        <f>C67+E67+G67+I67+K67+M67</f>
        <v>48</v>
      </c>
    </row>
    <row r="68" spans="1:14" ht="12.75">
      <c r="A68" t="s">
        <v>120</v>
      </c>
      <c r="H68">
        <v>26</v>
      </c>
      <c r="I68">
        <f>(35-H68)*5</f>
        <v>45</v>
      </c>
      <c r="N68">
        <f>C68+E68+G68+I68+K68+M68</f>
        <v>45</v>
      </c>
    </row>
    <row r="69" spans="1:14" ht="12.75">
      <c r="A69" t="s">
        <v>254</v>
      </c>
      <c r="B69">
        <v>6</v>
      </c>
      <c r="C69">
        <f>(17-B69)*4</f>
        <v>44</v>
      </c>
      <c r="N69">
        <f>C69+E69+G69+I69+K69+M69</f>
        <v>44</v>
      </c>
    </row>
    <row r="70" spans="1:14" ht="12.75">
      <c r="A70" t="s">
        <v>22</v>
      </c>
      <c r="D70">
        <v>13</v>
      </c>
      <c r="E70">
        <f>(24-D70)*4</f>
        <v>44</v>
      </c>
      <c r="N70">
        <f>C70+E70+G70+I70+K70+M70</f>
        <v>44</v>
      </c>
    </row>
    <row r="71" spans="1:14" ht="12.75">
      <c r="A71" t="s">
        <v>306</v>
      </c>
      <c r="F71">
        <v>19</v>
      </c>
      <c r="G71">
        <f>(30-F71)*4</f>
        <v>44</v>
      </c>
      <c r="N71">
        <f>C71+E71+G71+I71+K71+M71</f>
        <v>44</v>
      </c>
    </row>
    <row r="72" spans="1:14" ht="12.75">
      <c r="A72" t="s">
        <v>255</v>
      </c>
      <c r="B72">
        <v>7</v>
      </c>
      <c r="C72">
        <f>(17-B72)*4</f>
        <v>40</v>
      </c>
      <c r="N72">
        <f>C72+E72+G72+I72+K72+M72</f>
        <v>40</v>
      </c>
    </row>
    <row r="73" spans="1:14" ht="12.75">
      <c r="A73" t="s">
        <v>27</v>
      </c>
      <c r="H73">
        <v>27</v>
      </c>
      <c r="I73">
        <f>(35-H73)*5</f>
        <v>40</v>
      </c>
      <c r="N73">
        <f>C73+E73+G73+I73+K73+M73</f>
        <v>40</v>
      </c>
    </row>
    <row r="74" spans="1:14" ht="12.75">
      <c r="A74" t="s">
        <v>24</v>
      </c>
      <c r="D74">
        <v>14</v>
      </c>
      <c r="E74">
        <f>(24-D74)*4</f>
        <v>40</v>
      </c>
      <c r="N74">
        <f>C74+E74+G74+I74+K74+M74</f>
        <v>40</v>
      </c>
    </row>
    <row r="75" spans="1:14" ht="12.75">
      <c r="A75" t="s">
        <v>312</v>
      </c>
      <c r="D75">
        <v>15</v>
      </c>
      <c r="E75">
        <f>(24-D75)*4</f>
        <v>36</v>
      </c>
      <c r="N75">
        <f>C75+E75+G75+I75+K75+M75</f>
        <v>36</v>
      </c>
    </row>
    <row r="76" spans="1:14" ht="12.75">
      <c r="A76" t="s">
        <v>297</v>
      </c>
      <c r="H76">
        <v>28</v>
      </c>
      <c r="I76">
        <f>(35-H76)*5</f>
        <v>35</v>
      </c>
      <c r="N76">
        <f>C76+E76+G76+I76+K76+M76</f>
        <v>35</v>
      </c>
    </row>
    <row r="77" spans="1:14" ht="12.75">
      <c r="A77" t="s">
        <v>16</v>
      </c>
      <c r="F77">
        <v>22</v>
      </c>
      <c r="G77">
        <f>(30-F77)*4</f>
        <v>32</v>
      </c>
      <c r="N77">
        <f>C77+E77+G77+I77+K77+M77</f>
        <v>32</v>
      </c>
    </row>
    <row r="78" spans="1:14" ht="12.75">
      <c r="A78" t="s">
        <v>28</v>
      </c>
      <c r="D78">
        <v>16</v>
      </c>
      <c r="E78">
        <f>(24-D78)*4</f>
        <v>32</v>
      </c>
      <c r="N78">
        <f>C78+E78+G78+I78+K78+M78</f>
        <v>32</v>
      </c>
    </row>
    <row r="79" spans="1:14" ht="12.75">
      <c r="A79" t="s">
        <v>88</v>
      </c>
      <c r="L79">
        <v>15</v>
      </c>
      <c r="M79">
        <f>(18-L79)*10</f>
        <v>30</v>
      </c>
      <c r="N79">
        <f>C79+E79+G79+I79+K79+M79</f>
        <v>30</v>
      </c>
    </row>
    <row r="80" spans="1:14" ht="12.75">
      <c r="A80" t="s">
        <v>31</v>
      </c>
      <c r="H80">
        <v>29</v>
      </c>
      <c r="I80">
        <f>(35-H80)*5</f>
        <v>30</v>
      </c>
      <c r="N80">
        <f>C80+E80+G80+I80+K80+M80</f>
        <v>30</v>
      </c>
    </row>
    <row r="81" spans="1:14" ht="12.75">
      <c r="A81" t="s">
        <v>106</v>
      </c>
      <c r="D81">
        <v>17</v>
      </c>
      <c r="E81">
        <f>(24-D81)*4</f>
        <v>28</v>
      </c>
      <c r="N81">
        <f>C81+E81+G81+I81+K81+M81</f>
        <v>28</v>
      </c>
    </row>
    <row r="82" spans="1:14" ht="12.75">
      <c r="A82" t="s">
        <v>127</v>
      </c>
      <c r="F82">
        <v>23</v>
      </c>
      <c r="G82">
        <f>(30-F82)*4</f>
        <v>28</v>
      </c>
      <c r="N82">
        <f>C82+E82+G82+I82+K82+M82</f>
        <v>28</v>
      </c>
    </row>
    <row r="83" spans="1:14" ht="12.75">
      <c r="A83" t="s">
        <v>222</v>
      </c>
      <c r="B83">
        <v>10</v>
      </c>
      <c r="C83">
        <f>(17-B83)*4</f>
        <v>28</v>
      </c>
      <c r="N83">
        <f>C83+E83+G83+I83+K83+M83</f>
        <v>28</v>
      </c>
    </row>
    <row r="84" spans="1:14" ht="12.75">
      <c r="A84" t="s">
        <v>33</v>
      </c>
      <c r="H84">
        <v>30</v>
      </c>
      <c r="I84">
        <f>(35-H84)*5</f>
        <v>25</v>
      </c>
      <c r="N84">
        <f>C84+E84+G84+I84+K84+M84</f>
        <v>25</v>
      </c>
    </row>
    <row r="85" spans="1:14" ht="12.75">
      <c r="A85" t="s">
        <v>223</v>
      </c>
      <c r="B85">
        <v>11</v>
      </c>
      <c r="C85">
        <f>(17-B85)*4</f>
        <v>24</v>
      </c>
      <c r="N85">
        <f>C85+E85+G85+I85+K85+M85</f>
        <v>24</v>
      </c>
    </row>
    <row r="86" spans="1:14" ht="12.75">
      <c r="A86" t="s">
        <v>21</v>
      </c>
      <c r="F86">
        <v>24</v>
      </c>
      <c r="G86">
        <f>(30-F86)*4</f>
        <v>24</v>
      </c>
      <c r="N86">
        <f>C86+E86+G86+I86+K86+M86</f>
        <v>24</v>
      </c>
    </row>
    <row r="87" spans="1:14" ht="12.75">
      <c r="A87" t="s">
        <v>310</v>
      </c>
      <c r="D87">
        <v>18</v>
      </c>
      <c r="E87">
        <f>(24-D87)*4</f>
        <v>24</v>
      </c>
      <c r="N87">
        <f>C87+E87+G87+I87+K87+M87</f>
        <v>24</v>
      </c>
    </row>
    <row r="88" spans="1:14" ht="12.75">
      <c r="A88" t="s">
        <v>110</v>
      </c>
      <c r="F88">
        <v>25</v>
      </c>
      <c r="G88">
        <f>(30-F88)*4</f>
        <v>20</v>
      </c>
      <c r="N88">
        <f>C88+E88+G88+I88+K88+M88</f>
        <v>20</v>
      </c>
    </row>
    <row r="89" spans="1:14" ht="12.75">
      <c r="A89" t="s">
        <v>224</v>
      </c>
      <c r="B89">
        <v>12</v>
      </c>
      <c r="C89">
        <f>(17-B89)*4</f>
        <v>20</v>
      </c>
      <c r="N89">
        <f>C89+E89+G89+I89+K89+M89</f>
        <v>20</v>
      </c>
    </row>
    <row r="90" spans="1:14" ht="12.75">
      <c r="A90" t="s">
        <v>108</v>
      </c>
      <c r="D90">
        <v>19</v>
      </c>
      <c r="E90">
        <f>(24-D90)*4</f>
        <v>20</v>
      </c>
      <c r="N90">
        <f>C90+E90+G90+I90+K90+M90</f>
        <v>20</v>
      </c>
    </row>
    <row r="91" spans="1:14" ht="12.75">
      <c r="A91" t="s">
        <v>292</v>
      </c>
      <c r="H91">
        <v>31</v>
      </c>
      <c r="I91">
        <f>(35-H91)*5</f>
        <v>20</v>
      </c>
      <c r="N91">
        <f>C91+E91+G91+I91+K91+M91</f>
        <v>20</v>
      </c>
    </row>
    <row r="92" spans="1:14" ht="12.75">
      <c r="A92" t="s">
        <v>35</v>
      </c>
      <c r="D92">
        <v>20</v>
      </c>
      <c r="E92">
        <f>(24-D92)*4</f>
        <v>16</v>
      </c>
      <c r="N92">
        <f>C92+E92+G92+I92+K92+M92</f>
        <v>16</v>
      </c>
    </row>
    <row r="93" spans="1:14" ht="12.75">
      <c r="A93" t="s">
        <v>260</v>
      </c>
      <c r="B93">
        <v>13</v>
      </c>
      <c r="C93">
        <f>(17-B93)*4</f>
        <v>16</v>
      </c>
      <c r="N93">
        <f>C93+E93+G93+I93+K93+M93</f>
        <v>16</v>
      </c>
    </row>
    <row r="94" spans="1:14" ht="12.75">
      <c r="A94" t="s">
        <v>25</v>
      </c>
      <c r="F94">
        <v>26</v>
      </c>
      <c r="G94">
        <f>(30-F94)*4</f>
        <v>16</v>
      </c>
      <c r="N94">
        <f>C94+E94+G94+I94+K94+M94</f>
        <v>16</v>
      </c>
    </row>
    <row r="95" spans="1:14" ht="12.75">
      <c r="A95" t="s">
        <v>124</v>
      </c>
      <c r="H95">
        <v>34</v>
      </c>
      <c r="I95">
        <f>(35-H95)*5</f>
        <v>5</v>
      </c>
      <c r="L95">
        <v>17</v>
      </c>
      <c r="M95">
        <f>(18-L95)*10</f>
        <v>10</v>
      </c>
      <c r="N95">
        <f>C95+E95+G95+I95+K95+M95</f>
        <v>15</v>
      </c>
    </row>
    <row r="96" spans="1:14" ht="12.75">
      <c r="A96" t="s">
        <v>37</v>
      </c>
      <c r="H96">
        <v>32</v>
      </c>
      <c r="I96">
        <f>(35-H96)*5</f>
        <v>15</v>
      </c>
      <c r="N96">
        <f>C96+E96+G96+I96+K96+M96</f>
        <v>15</v>
      </c>
    </row>
    <row r="97" spans="1:14" ht="12.75">
      <c r="A97" t="s">
        <v>38</v>
      </c>
      <c r="D97">
        <v>21</v>
      </c>
      <c r="E97">
        <f>(24-D97)*4</f>
        <v>12</v>
      </c>
      <c r="N97">
        <f>C97+E97+G97+I97+K97+M97</f>
        <v>12</v>
      </c>
    </row>
    <row r="98" spans="1:14" ht="12.75">
      <c r="A98" t="s">
        <v>225</v>
      </c>
      <c r="B98">
        <v>14</v>
      </c>
      <c r="C98">
        <f>(17-B98)*4</f>
        <v>12</v>
      </c>
      <c r="N98">
        <f>C98+E98+G98+I98+K98+M98</f>
        <v>12</v>
      </c>
    </row>
    <row r="99" spans="1:14" ht="12.75">
      <c r="A99" t="s">
        <v>303</v>
      </c>
      <c r="F99">
        <v>27</v>
      </c>
      <c r="G99">
        <f>(30-F99)*4</f>
        <v>12</v>
      </c>
      <c r="N99">
        <f>C99+E99+G99+I99+K99+M99</f>
        <v>12</v>
      </c>
    </row>
    <row r="100" spans="1:14" ht="12.75">
      <c r="A100" t="s">
        <v>296</v>
      </c>
      <c r="H100">
        <v>33</v>
      </c>
      <c r="I100">
        <f>(35-H100)*5</f>
        <v>10</v>
      </c>
      <c r="N100">
        <f>C100+E100+G100+I100+K100+M100</f>
        <v>10</v>
      </c>
    </row>
    <row r="101" spans="1:14" ht="12.75">
      <c r="A101" t="s">
        <v>143</v>
      </c>
      <c r="J101">
        <v>5</v>
      </c>
      <c r="K101">
        <f>13-J101</f>
        <v>8</v>
      </c>
      <c r="N101">
        <f>C101+E101+G101+I101+K101+M101</f>
        <v>8</v>
      </c>
    </row>
    <row r="102" spans="1:14" ht="12.75">
      <c r="A102" t="s">
        <v>29</v>
      </c>
      <c r="F102">
        <v>28</v>
      </c>
      <c r="G102">
        <f>(30-F102)*4</f>
        <v>8</v>
      </c>
      <c r="N102">
        <f>C102+E102+G102+I102+K102+M102</f>
        <v>8</v>
      </c>
    </row>
    <row r="103" spans="1:14" ht="12.75">
      <c r="A103" t="s">
        <v>226</v>
      </c>
      <c r="B103">
        <v>15</v>
      </c>
      <c r="C103">
        <f>(17-B103)*4</f>
        <v>8</v>
      </c>
      <c r="N103">
        <f>C103+E103+G103+I103+K103+M103</f>
        <v>8</v>
      </c>
    </row>
    <row r="104" spans="1:14" ht="12.75">
      <c r="A104" t="s">
        <v>187</v>
      </c>
      <c r="D104">
        <v>22</v>
      </c>
      <c r="E104">
        <f>(24-D104)*4</f>
        <v>8</v>
      </c>
      <c r="N104">
        <f>C104+E104+G104+I104+K104+M104</f>
        <v>8</v>
      </c>
    </row>
    <row r="105" spans="1:14" ht="12.75">
      <c r="A105" t="s">
        <v>51</v>
      </c>
      <c r="J105">
        <v>6</v>
      </c>
      <c r="K105">
        <f>13-J105</f>
        <v>7</v>
      </c>
      <c r="N105">
        <f>C105+E105+G105+I105+K105+M105</f>
        <v>7</v>
      </c>
    </row>
    <row r="106" spans="1:14" ht="12.75">
      <c r="A106" t="s">
        <v>185</v>
      </c>
      <c r="J106">
        <v>8</v>
      </c>
      <c r="K106">
        <f>13-J106</f>
        <v>5</v>
      </c>
      <c r="N106">
        <f>C106+E106+G106+I106+K106+M106</f>
        <v>5</v>
      </c>
    </row>
    <row r="107" spans="1:14" ht="12.75">
      <c r="A107" t="s">
        <v>227</v>
      </c>
      <c r="B107">
        <v>16</v>
      </c>
      <c r="C107">
        <f>(17-B107)*4</f>
        <v>4</v>
      </c>
      <c r="N107">
        <f>C107+E107+G107+I107+K107+M107</f>
        <v>4</v>
      </c>
    </row>
    <row r="108" spans="1:14" ht="12.75">
      <c r="A108" t="s">
        <v>64</v>
      </c>
      <c r="F108">
        <v>29</v>
      </c>
      <c r="G108">
        <f>(30-F108)*4</f>
        <v>4</v>
      </c>
      <c r="N108">
        <f>C108+E108+G108+I108+K108+M108</f>
        <v>4</v>
      </c>
    </row>
    <row r="109" spans="1:14" ht="12.75">
      <c r="A109" t="s">
        <v>188</v>
      </c>
      <c r="J109">
        <v>9</v>
      </c>
      <c r="K109">
        <f>13-J109</f>
        <v>4</v>
      </c>
      <c r="N109">
        <f>C109+E109+G109+I109+K109+M109</f>
        <v>4</v>
      </c>
    </row>
    <row r="110" spans="1:14" ht="12.75">
      <c r="A110" t="s">
        <v>190</v>
      </c>
      <c r="J110">
        <v>10</v>
      </c>
      <c r="K110">
        <f>13-J110</f>
        <v>3</v>
      </c>
      <c r="N110">
        <f>C110+E110+G110+I110+K110+M110</f>
        <v>3</v>
      </c>
    </row>
    <row r="111" spans="1:14" ht="12.75">
      <c r="A111" t="s">
        <v>194</v>
      </c>
      <c r="J111">
        <v>11</v>
      </c>
      <c r="K111">
        <f>13-J111</f>
        <v>2</v>
      </c>
      <c r="N111">
        <f>C111+E111+G111+I111+K111+M111</f>
        <v>2</v>
      </c>
    </row>
    <row r="112" spans="1:14" ht="12.75">
      <c r="A112" t="s">
        <v>197</v>
      </c>
      <c r="J112">
        <v>12</v>
      </c>
      <c r="K112">
        <f>13-J112</f>
        <v>1</v>
      </c>
      <c r="N112">
        <f>C112+E112+G112+I112+K112+M112</f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H32" sqref="H32"/>
    </sheetView>
  </sheetViews>
  <sheetFormatPr defaultColWidth="11.00390625" defaultRowHeight="12.75"/>
  <cols>
    <col min="1" max="1" width="15.375" style="0" bestFit="1" customWidth="1"/>
    <col min="2" max="2" width="7.875" style="0" bestFit="1" customWidth="1"/>
    <col min="3" max="3" width="6.00390625" style="0" bestFit="1" customWidth="1"/>
    <col min="4" max="4" width="9.375" style="0" bestFit="1" customWidth="1"/>
    <col min="5" max="6" width="7.625" style="0" bestFit="1" customWidth="1"/>
    <col min="7" max="7" width="5.75390625" style="0" bestFit="1" customWidth="1"/>
    <col min="8" max="8" width="7.875" style="0" bestFit="1" customWidth="1"/>
    <col min="9" max="9" width="6.00390625" style="0" bestFit="1" customWidth="1"/>
    <col min="10" max="10" width="9.75390625" style="0" bestFit="1" customWidth="1"/>
    <col min="11" max="11" width="7.875" style="0" bestFit="1" customWidth="1"/>
    <col min="12" max="12" width="7.625" style="0" bestFit="1" customWidth="1"/>
    <col min="13" max="13" width="9.75390625" style="0" bestFit="1" customWidth="1"/>
    <col min="14" max="14" width="4.875" style="0" bestFit="1" customWidth="1"/>
  </cols>
  <sheetData>
    <row r="1" spans="1:14" ht="12.75">
      <c r="A1" s="2" t="s">
        <v>269</v>
      </c>
      <c r="B1" s="2" t="s">
        <v>157</v>
      </c>
      <c r="C1" s="2" t="s">
        <v>158</v>
      </c>
      <c r="D1" s="2" t="s">
        <v>161</v>
      </c>
      <c r="E1" s="2" t="s">
        <v>162</v>
      </c>
      <c r="F1" s="2" t="s">
        <v>163</v>
      </c>
      <c r="G1" s="2" t="s">
        <v>164</v>
      </c>
      <c r="H1" s="2" t="s">
        <v>159</v>
      </c>
      <c r="I1" s="2" t="s">
        <v>160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</row>
    <row r="2" spans="1:14" ht="12.75">
      <c r="A2" s="2" t="s">
        <v>170</v>
      </c>
      <c r="B2" s="2" t="s">
        <v>283</v>
      </c>
      <c r="C2" s="2" t="s">
        <v>49</v>
      </c>
      <c r="D2" s="2" t="s">
        <v>283</v>
      </c>
      <c r="E2" s="2" t="s">
        <v>49</v>
      </c>
      <c r="F2" s="2" t="s">
        <v>48</v>
      </c>
      <c r="G2" s="2" t="s">
        <v>49</v>
      </c>
      <c r="H2" s="2" t="s">
        <v>283</v>
      </c>
      <c r="I2" s="2" t="s">
        <v>49</v>
      </c>
      <c r="J2" s="2" t="s">
        <v>283</v>
      </c>
      <c r="K2" s="2" t="s">
        <v>49</v>
      </c>
      <c r="L2" s="2" t="s">
        <v>48</v>
      </c>
      <c r="M2" s="2" t="s">
        <v>178</v>
      </c>
      <c r="N2" s="2"/>
    </row>
    <row r="3" spans="1:14" ht="12.75">
      <c r="A3" t="s">
        <v>286</v>
      </c>
      <c r="F3">
        <v>3</v>
      </c>
      <c r="G3">
        <v>6</v>
      </c>
      <c r="L3">
        <v>1</v>
      </c>
      <c r="M3">
        <f>(8-L3)*2</f>
        <v>14</v>
      </c>
      <c r="N3">
        <f>C3+E3+G3+I3+K3+M3</f>
        <v>20</v>
      </c>
    </row>
    <row r="4" spans="1:14" ht="12.75">
      <c r="A4" t="s">
        <v>108</v>
      </c>
      <c r="D4">
        <v>5</v>
      </c>
      <c r="E4">
        <f>6-D4</f>
        <v>1</v>
      </c>
      <c r="L4">
        <v>2</v>
      </c>
      <c r="M4">
        <f>(8-L4)*2</f>
        <v>12</v>
      </c>
      <c r="N4">
        <f>C4+E4+G4+I4+K4+M4</f>
        <v>13</v>
      </c>
    </row>
    <row r="5" spans="1:14" ht="12.75">
      <c r="A5" t="s">
        <v>89</v>
      </c>
      <c r="L5">
        <v>3</v>
      </c>
      <c r="M5">
        <f>(8-L5)*2</f>
        <v>10</v>
      </c>
      <c r="N5">
        <f>C5+E5+G5+I5+K5+M5</f>
        <v>10</v>
      </c>
    </row>
    <row r="6" spans="1:14" ht="12.75">
      <c r="A6" t="s">
        <v>90</v>
      </c>
      <c r="L6">
        <v>4</v>
      </c>
      <c r="M6">
        <f>(8-L6)*2</f>
        <v>8</v>
      </c>
      <c r="N6">
        <f>C6+E6+G6+I6+K6+M6</f>
        <v>8</v>
      </c>
    </row>
    <row r="7" spans="1:14" ht="12.75">
      <c r="A7" t="s">
        <v>284</v>
      </c>
      <c r="F7">
        <v>1</v>
      </c>
      <c r="G7">
        <v>8</v>
      </c>
      <c r="N7">
        <f>C7+E7+G7+I7+K7+M7</f>
        <v>8</v>
      </c>
    </row>
    <row r="8" spans="1:14" ht="12.75">
      <c r="A8" t="s">
        <v>285</v>
      </c>
      <c r="F8">
        <v>2</v>
      </c>
      <c r="G8">
        <v>7</v>
      </c>
      <c r="N8">
        <f>C8+E8+G8+I8+K8+M8</f>
        <v>7</v>
      </c>
    </row>
    <row r="9" spans="1:14" ht="12.75">
      <c r="A9" t="s">
        <v>91</v>
      </c>
      <c r="L9">
        <v>5</v>
      </c>
      <c r="M9">
        <f>(8-L9)*2</f>
        <v>6</v>
      </c>
      <c r="N9">
        <f>C9+E9+G9+I9+K9+M9</f>
        <v>6</v>
      </c>
    </row>
    <row r="10" spans="1:14" ht="12.75">
      <c r="A10" t="s">
        <v>194</v>
      </c>
      <c r="J10">
        <v>1</v>
      </c>
      <c r="K10">
        <v>2</v>
      </c>
      <c r="L10">
        <v>6</v>
      </c>
      <c r="M10">
        <f>(8-L10)*2</f>
        <v>4</v>
      </c>
      <c r="N10">
        <f>C10+E10+G10+I10+K10+M10</f>
        <v>6</v>
      </c>
    </row>
    <row r="11" spans="1:14" ht="12.75">
      <c r="A11" t="s">
        <v>287</v>
      </c>
      <c r="F11">
        <v>3</v>
      </c>
      <c r="G11">
        <v>6</v>
      </c>
      <c r="N11">
        <f>C11+E11+G11+I11+K11+M11</f>
        <v>6</v>
      </c>
    </row>
    <row r="12" spans="1:14" ht="12.75">
      <c r="A12" t="s">
        <v>183</v>
      </c>
      <c r="H12">
        <v>1</v>
      </c>
      <c r="I12">
        <v>5</v>
      </c>
      <c r="N12">
        <f>C12+E12+G12+I12+K12+M12</f>
        <v>5</v>
      </c>
    </row>
    <row r="13" spans="1:14" ht="12.75">
      <c r="A13" t="s">
        <v>310</v>
      </c>
      <c r="D13">
        <v>1</v>
      </c>
      <c r="E13">
        <f>6-D13</f>
        <v>5</v>
      </c>
      <c r="N13">
        <f>C13+E13+G13+I13+K13+M13</f>
        <v>5</v>
      </c>
    </row>
    <row r="14" spans="1:14" ht="12.75">
      <c r="A14" t="s">
        <v>198</v>
      </c>
      <c r="H14">
        <v>2</v>
      </c>
      <c r="I14">
        <v>4</v>
      </c>
      <c r="N14">
        <f>C14+E14+G14+I14+K14+M14</f>
        <v>4</v>
      </c>
    </row>
    <row r="15" spans="1:14" ht="12.75">
      <c r="A15" t="s">
        <v>288</v>
      </c>
      <c r="F15">
        <v>5</v>
      </c>
      <c r="G15">
        <v>4</v>
      </c>
      <c r="N15">
        <f>C15+E15+G15+I15+K15+M15</f>
        <v>4</v>
      </c>
    </row>
    <row r="16" spans="1:14" ht="12.75">
      <c r="A16" t="s">
        <v>312</v>
      </c>
      <c r="D16">
        <v>2</v>
      </c>
      <c r="E16">
        <f>6-D16</f>
        <v>4</v>
      </c>
      <c r="N16">
        <f>C16+E16+G16+I16+K16+M16</f>
        <v>4</v>
      </c>
    </row>
    <row r="17" spans="1:14" ht="12.75">
      <c r="A17" t="s">
        <v>297</v>
      </c>
      <c r="H17">
        <v>3</v>
      </c>
      <c r="I17">
        <v>3</v>
      </c>
      <c r="N17">
        <f>C17+E17+G17+I17+K17+M17</f>
        <v>3</v>
      </c>
    </row>
    <row r="18" spans="1:14" ht="12.75">
      <c r="A18" t="s">
        <v>225</v>
      </c>
      <c r="B18">
        <v>1</v>
      </c>
      <c r="C18">
        <v>3</v>
      </c>
      <c r="N18">
        <f>C18+E18+G18+I18+K18+M18</f>
        <v>3</v>
      </c>
    </row>
    <row r="19" spans="1:14" ht="12.75">
      <c r="A19" t="s">
        <v>106</v>
      </c>
      <c r="D19">
        <v>3</v>
      </c>
      <c r="E19">
        <f>6-D19</f>
        <v>3</v>
      </c>
      <c r="N19">
        <f>C19+E19+G19+I19+K19+M19</f>
        <v>3</v>
      </c>
    </row>
    <row r="20" spans="1:14" ht="12.75">
      <c r="A20" t="s">
        <v>103</v>
      </c>
      <c r="D20">
        <v>3</v>
      </c>
      <c r="E20">
        <f>6-D20</f>
        <v>3</v>
      </c>
      <c r="N20">
        <f>C20+E20+G20+I20+K20+M20</f>
        <v>3</v>
      </c>
    </row>
    <row r="21" spans="1:14" ht="12.75">
      <c r="A21" t="s">
        <v>289</v>
      </c>
      <c r="F21">
        <v>6</v>
      </c>
      <c r="G21">
        <v>3</v>
      </c>
      <c r="N21">
        <f>C21+E21+G21+I21+K21+M21</f>
        <v>3</v>
      </c>
    </row>
    <row r="22" spans="1:14" ht="12.75">
      <c r="A22" t="s">
        <v>92</v>
      </c>
      <c r="L22">
        <v>7</v>
      </c>
      <c r="M22">
        <f>(8-L22)*2</f>
        <v>2</v>
      </c>
      <c r="N22">
        <f>C22+E22+G22+I22+K22+M22</f>
        <v>2</v>
      </c>
    </row>
    <row r="23" spans="1:14" ht="12.75">
      <c r="A23" t="s">
        <v>226</v>
      </c>
      <c r="B23">
        <v>2</v>
      </c>
      <c r="C23">
        <v>2</v>
      </c>
      <c r="N23">
        <f>C23+E23+G23+I23+K23+M23</f>
        <v>2</v>
      </c>
    </row>
    <row r="24" spans="1:14" ht="12.75">
      <c r="A24" t="s">
        <v>290</v>
      </c>
      <c r="F24">
        <v>7</v>
      </c>
      <c r="G24">
        <v>2</v>
      </c>
      <c r="N24">
        <f>C24+E24+G24+I24+K24+M24</f>
        <v>2</v>
      </c>
    </row>
    <row r="25" spans="1:14" ht="12.75">
      <c r="A25" t="s">
        <v>31</v>
      </c>
      <c r="H25">
        <v>4</v>
      </c>
      <c r="I25">
        <v>2</v>
      </c>
      <c r="N25">
        <f>C25+E25+G25+I25+K25+M25</f>
        <v>2</v>
      </c>
    </row>
    <row r="26" spans="1:14" ht="12.75">
      <c r="A26" t="s">
        <v>227</v>
      </c>
      <c r="B26">
        <v>3</v>
      </c>
      <c r="C26">
        <v>1</v>
      </c>
      <c r="N26">
        <f>C26+E26+G26+I26+K26+M26</f>
        <v>1</v>
      </c>
    </row>
    <row r="27" spans="1:14" ht="12.75">
      <c r="A27" t="s">
        <v>292</v>
      </c>
      <c r="H27">
        <v>5</v>
      </c>
      <c r="I27">
        <v>1</v>
      </c>
      <c r="N27">
        <f>C27+E27+G27+I27+K27+M27</f>
        <v>1</v>
      </c>
    </row>
    <row r="28" spans="1:14" ht="12.75">
      <c r="A28" t="s">
        <v>197</v>
      </c>
      <c r="J28">
        <v>2</v>
      </c>
      <c r="K28">
        <v>1</v>
      </c>
      <c r="N28">
        <f>C28+E28+G28+I28+K28+M28</f>
        <v>1</v>
      </c>
    </row>
    <row r="29" spans="1:14" ht="12.75">
      <c r="A29" t="s">
        <v>291</v>
      </c>
      <c r="F29">
        <v>8</v>
      </c>
      <c r="G29">
        <v>1</v>
      </c>
      <c r="N29">
        <f>C29+E29+G29+I29+K29+M29</f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N22" sqref="A3:N22"/>
    </sheetView>
  </sheetViews>
  <sheetFormatPr defaultColWidth="11.00390625" defaultRowHeight="12.75"/>
  <cols>
    <col min="1" max="1" width="17.75390625" style="0" bestFit="1" customWidth="1"/>
    <col min="2" max="2" width="7.875" style="0" bestFit="1" customWidth="1"/>
    <col min="3" max="3" width="6.00390625" style="0" bestFit="1" customWidth="1"/>
    <col min="4" max="4" width="9.375" style="0" bestFit="1" customWidth="1"/>
    <col min="5" max="6" width="7.625" style="0" bestFit="1" customWidth="1"/>
    <col min="7" max="7" width="5.75390625" style="0" bestFit="1" customWidth="1"/>
    <col min="8" max="8" width="7.875" style="0" bestFit="1" customWidth="1"/>
    <col min="9" max="9" width="6.00390625" style="0" bestFit="1" customWidth="1"/>
    <col min="10" max="10" width="9.75390625" style="0" bestFit="1" customWidth="1"/>
    <col min="11" max="11" width="7.875" style="0" bestFit="1" customWidth="1"/>
    <col min="12" max="12" width="7.625" style="0" bestFit="1" customWidth="1"/>
    <col min="13" max="13" width="9.75390625" style="0" bestFit="1" customWidth="1"/>
    <col min="14" max="14" width="4.875" style="0" bestFit="1" customWidth="1"/>
  </cols>
  <sheetData>
    <row r="1" spans="1:14" ht="12.75">
      <c r="A1" s="2" t="s">
        <v>269</v>
      </c>
      <c r="B1" s="2" t="s">
        <v>157</v>
      </c>
      <c r="C1" s="2" t="s">
        <v>158</v>
      </c>
      <c r="D1" s="2" t="s">
        <v>161</v>
      </c>
      <c r="E1" s="2" t="s">
        <v>162</v>
      </c>
      <c r="F1" s="2" t="s">
        <v>163</v>
      </c>
      <c r="G1" s="2" t="s">
        <v>164</v>
      </c>
      <c r="H1" s="2" t="s">
        <v>159</v>
      </c>
      <c r="I1" s="2" t="s">
        <v>160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</row>
    <row r="2" spans="1:14" ht="12.75">
      <c r="A2" s="2" t="s">
        <v>170</v>
      </c>
      <c r="B2" s="2" t="s">
        <v>48</v>
      </c>
      <c r="C2" s="2" t="s">
        <v>49</v>
      </c>
      <c r="D2" s="2" t="s">
        <v>283</v>
      </c>
      <c r="E2" s="2" t="s">
        <v>49</v>
      </c>
      <c r="F2" s="2" t="s">
        <v>283</v>
      </c>
      <c r="G2" s="2" t="s">
        <v>49</v>
      </c>
      <c r="H2" s="2" t="s">
        <v>283</v>
      </c>
      <c r="I2" s="2" t="s">
        <v>49</v>
      </c>
      <c r="J2" s="2" t="s">
        <v>283</v>
      </c>
      <c r="K2" s="2" t="s">
        <v>49</v>
      </c>
      <c r="L2" s="2" t="s">
        <v>48</v>
      </c>
      <c r="M2" s="2" t="s">
        <v>178</v>
      </c>
      <c r="N2" s="2"/>
    </row>
    <row r="3" spans="1:14" ht="12.75">
      <c r="A3" t="s">
        <v>242</v>
      </c>
      <c r="B3">
        <v>1</v>
      </c>
      <c r="C3">
        <v>6</v>
      </c>
      <c r="L3">
        <v>1</v>
      </c>
      <c r="M3">
        <f>(7-L3)*2</f>
        <v>12</v>
      </c>
      <c r="N3">
        <f>C3+E3+G3+I3+K3+M3</f>
        <v>18</v>
      </c>
    </row>
    <row r="4" spans="1:14" ht="12.75">
      <c r="A4" t="s">
        <v>247</v>
      </c>
      <c r="B4">
        <v>3</v>
      </c>
      <c r="C4">
        <v>4</v>
      </c>
      <c r="L4">
        <v>2</v>
      </c>
      <c r="M4">
        <f>(7-L4)*2</f>
        <v>10</v>
      </c>
      <c r="N4">
        <f>C4+E4+G4+I4+K4+M4</f>
        <v>14</v>
      </c>
    </row>
    <row r="5" spans="1:14" ht="12.75">
      <c r="A5" t="s">
        <v>97</v>
      </c>
      <c r="L5">
        <v>3</v>
      </c>
      <c r="M5">
        <f>(7-L5)*2</f>
        <v>8</v>
      </c>
      <c r="N5">
        <f>C5+E5+G5+I5+K5+M5</f>
        <v>8</v>
      </c>
    </row>
    <row r="6" spans="1:14" ht="12.75">
      <c r="A6" t="s">
        <v>99</v>
      </c>
      <c r="H6">
        <v>1</v>
      </c>
      <c r="I6">
        <v>4</v>
      </c>
      <c r="L6">
        <v>5</v>
      </c>
      <c r="M6">
        <f>(7-L6)*2</f>
        <v>4</v>
      </c>
      <c r="N6">
        <f>C6+E6+G6+I6+K6+M6</f>
        <v>8</v>
      </c>
    </row>
    <row r="7" spans="1:14" ht="12.75">
      <c r="A7" t="s">
        <v>98</v>
      </c>
      <c r="L7">
        <v>4</v>
      </c>
      <c r="M7">
        <f>(7-L7)*2</f>
        <v>6</v>
      </c>
      <c r="N7">
        <f>C7+E7+G7+I7+K7+M7</f>
        <v>6</v>
      </c>
    </row>
    <row r="8" spans="1:14" ht="12.75">
      <c r="A8" t="s">
        <v>245</v>
      </c>
      <c r="B8">
        <v>2</v>
      </c>
      <c r="C8">
        <v>5</v>
      </c>
      <c r="N8">
        <f>C8+E8+G8+I8+K8+M8</f>
        <v>5</v>
      </c>
    </row>
    <row r="9" spans="1:14" ht="12.75">
      <c r="A9" t="s">
        <v>116</v>
      </c>
      <c r="D9">
        <v>1</v>
      </c>
      <c r="E9">
        <v>3</v>
      </c>
      <c r="N9">
        <f>C9+E9+G9+I9+K9+M9</f>
        <v>3</v>
      </c>
    </row>
    <row r="10" spans="1:14" ht="12.75">
      <c r="A10" t="s">
        <v>251</v>
      </c>
      <c r="B10">
        <v>4</v>
      </c>
      <c r="C10">
        <v>3</v>
      </c>
      <c r="N10">
        <f>C10+E10+G10+I10+K10+M10</f>
        <v>3</v>
      </c>
    </row>
    <row r="11" spans="1:14" ht="12.75">
      <c r="A11" t="s">
        <v>292</v>
      </c>
      <c r="H11">
        <v>2</v>
      </c>
      <c r="I11">
        <v>3</v>
      </c>
      <c r="N11">
        <f>C11+E11+G11+I11+K11+M11</f>
        <v>3</v>
      </c>
    </row>
    <row r="12" spans="1:14" ht="12.75">
      <c r="A12" t="s">
        <v>100</v>
      </c>
      <c r="L12">
        <v>6</v>
      </c>
      <c r="M12">
        <f>(7-L12)*2</f>
        <v>2</v>
      </c>
      <c r="N12">
        <f>C12+E12+G12+I12+K12+M12</f>
        <v>2</v>
      </c>
    </row>
    <row r="13" spans="1:14" ht="12.75">
      <c r="A13" t="s">
        <v>194</v>
      </c>
      <c r="J13">
        <v>1</v>
      </c>
      <c r="K13">
        <v>2</v>
      </c>
      <c r="N13">
        <f>C13+E13+G13+I13+K13+M13</f>
        <v>2</v>
      </c>
    </row>
    <row r="14" spans="1:14" ht="12.75">
      <c r="A14" t="s">
        <v>119</v>
      </c>
      <c r="D14">
        <v>2</v>
      </c>
      <c r="E14">
        <v>2</v>
      </c>
      <c r="N14">
        <f>C14+E14+G14+I14+K14+M14</f>
        <v>2</v>
      </c>
    </row>
    <row r="15" spans="1:14" ht="12.75">
      <c r="A15" t="s">
        <v>297</v>
      </c>
      <c r="H15">
        <v>3</v>
      </c>
      <c r="I15">
        <v>2</v>
      </c>
      <c r="N15">
        <f>C15+E15+G15+I15+K15+M15</f>
        <v>2</v>
      </c>
    </row>
    <row r="16" spans="1:14" ht="12.75">
      <c r="A16" t="s">
        <v>60</v>
      </c>
      <c r="F16">
        <v>1</v>
      </c>
      <c r="G16">
        <v>2</v>
      </c>
      <c r="N16">
        <f>C16+E16+G16+I16+K16+M16</f>
        <v>2</v>
      </c>
    </row>
    <row r="17" spans="1:14" ht="12.75">
      <c r="A17" t="s">
        <v>257</v>
      </c>
      <c r="B17">
        <v>5</v>
      </c>
      <c r="C17">
        <v>2</v>
      </c>
      <c r="N17">
        <f>C17+E17+G17+I17+K17+M17</f>
        <v>2</v>
      </c>
    </row>
    <row r="18" spans="1:14" ht="12.75">
      <c r="A18" t="s">
        <v>217</v>
      </c>
      <c r="D18">
        <v>3</v>
      </c>
      <c r="E18">
        <v>1</v>
      </c>
      <c r="N18">
        <f>C18+E18+G18+I18+K18+M18</f>
        <v>1</v>
      </c>
    </row>
    <row r="19" spans="1:14" ht="12.75">
      <c r="A19" t="s">
        <v>259</v>
      </c>
      <c r="B19">
        <v>6</v>
      </c>
      <c r="C19">
        <v>1</v>
      </c>
      <c r="N19">
        <f>C19+E19+G19+I19+K19+M19</f>
        <v>1</v>
      </c>
    </row>
    <row r="20" spans="1:14" ht="12.75">
      <c r="A20" t="s">
        <v>301</v>
      </c>
      <c r="H20">
        <v>4</v>
      </c>
      <c r="I20">
        <v>1</v>
      </c>
      <c r="N20">
        <f>C20+E20+G20+I20+K20+M20</f>
        <v>1</v>
      </c>
    </row>
    <row r="21" spans="1:14" ht="12.75">
      <c r="A21" t="s">
        <v>30</v>
      </c>
      <c r="J21">
        <v>2</v>
      </c>
      <c r="K21">
        <v>1</v>
      </c>
      <c r="N21">
        <f>C21+E21+G21+I21+K21+M21</f>
        <v>1</v>
      </c>
    </row>
    <row r="22" spans="1:14" ht="12.75">
      <c r="A22" t="s">
        <v>66</v>
      </c>
      <c r="F22">
        <v>2</v>
      </c>
      <c r="G22">
        <v>1</v>
      </c>
      <c r="N22">
        <f>C22+E22+G22+I22+K22+M22</f>
        <v>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N16" sqref="A3:N16"/>
    </sheetView>
  </sheetViews>
  <sheetFormatPr defaultColWidth="11.00390625" defaultRowHeight="12.75"/>
  <cols>
    <col min="1" max="1" width="15.375" style="0" bestFit="1" customWidth="1"/>
    <col min="2" max="2" width="7.875" style="0" bestFit="1" customWidth="1"/>
    <col min="3" max="3" width="6.00390625" style="0" bestFit="1" customWidth="1"/>
    <col min="4" max="4" width="9.375" style="0" bestFit="1" customWidth="1"/>
    <col min="5" max="6" width="7.625" style="0" bestFit="1" customWidth="1"/>
    <col min="7" max="7" width="5.75390625" style="0" bestFit="1" customWidth="1"/>
    <col min="8" max="8" width="7.875" style="0" bestFit="1" customWidth="1"/>
    <col min="9" max="9" width="6.00390625" style="0" bestFit="1" customWidth="1"/>
    <col min="10" max="10" width="9.75390625" style="0" bestFit="1" customWidth="1"/>
    <col min="11" max="11" width="7.875" style="0" bestFit="1" customWidth="1"/>
    <col min="12" max="12" width="7.625" style="0" bestFit="1" customWidth="1"/>
    <col min="13" max="13" width="9.75390625" style="0" bestFit="1" customWidth="1"/>
    <col min="14" max="14" width="4.875" style="0" bestFit="1" customWidth="1"/>
  </cols>
  <sheetData>
    <row r="1" spans="1:14" ht="12.75">
      <c r="A1" s="2" t="s">
        <v>269</v>
      </c>
      <c r="B1" s="2" t="s">
        <v>157</v>
      </c>
      <c r="C1" s="2" t="s">
        <v>158</v>
      </c>
      <c r="D1" s="2" t="s">
        <v>161</v>
      </c>
      <c r="E1" s="2" t="s">
        <v>162</v>
      </c>
      <c r="F1" s="2" t="s">
        <v>163</v>
      </c>
      <c r="G1" s="2" t="s">
        <v>164</v>
      </c>
      <c r="H1" s="2" t="s">
        <v>159</v>
      </c>
      <c r="I1" s="2" t="s">
        <v>160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</row>
    <row r="2" spans="1:14" ht="12.75">
      <c r="A2" s="2" t="s">
        <v>170</v>
      </c>
      <c r="B2" s="2" t="s">
        <v>283</v>
      </c>
      <c r="C2" s="2" t="s">
        <v>49</v>
      </c>
      <c r="D2" s="2" t="s">
        <v>283</v>
      </c>
      <c r="E2" s="2" t="s">
        <v>49</v>
      </c>
      <c r="F2" s="2" t="s">
        <v>283</v>
      </c>
      <c r="G2" s="2" t="s">
        <v>49</v>
      </c>
      <c r="H2" s="2" t="s">
        <v>283</v>
      </c>
      <c r="I2" s="2" t="s">
        <v>49</v>
      </c>
      <c r="J2" s="2" t="s">
        <v>283</v>
      </c>
      <c r="K2" s="2" t="s">
        <v>49</v>
      </c>
      <c r="L2" s="2" t="s">
        <v>48</v>
      </c>
      <c r="M2" s="2" t="s">
        <v>178</v>
      </c>
      <c r="N2" s="2"/>
    </row>
    <row r="3" spans="1:14" ht="12.75">
      <c r="A3" t="s">
        <v>101</v>
      </c>
      <c r="L3">
        <v>1</v>
      </c>
      <c r="M3">
        <f>(7-L3)*2</f>
        <v>12</v>
      </c>
      <c r="N3">
        <f>C3+E3+G3+I3+K3+M3</f>
        <v>12</v>
      </c>
    </row>
    <row r="4" spans="1:14" ht="12.75">
      <c r="A4" t="s">
        <v>102</v>
      </c>
      <c r="L4">
        <v>2</v>
      </c>
      <c r="M4">
        <f>(7-L4)*2</f>
        <v>10</v>
      </c>
      <c r="N4">
        <f>C4+E4+G4+I4+K4+M4</f>
        <v>10</v>
      </c>
    </row>
    <row r="5" spans="1:14" ht="12.75">
      <c r="A5" t="s">
        <v>230</v>
      </c>
      <c r="B5">
        <v>1</v>
      </c>
      <c r="C5">
        <v>4</v>
      </c>
      <c r="L5">
        <v>4</v>
      </c>
      <c r="M5">
        <f>(7-L5)*2</f>
        <v>6</v>
      </c>
      <c r="N5">
        <f>C5+E5+G5+I5+K5+M5</f>
        <v>10</v>
      </c>
    </row>
    <row r="6" spans="1:14" ht="12.75">
      <c r="A6" t="s">
        <v>0</v>
      </c>
      <c r="L6">
        <v>3</v>
      </c>
      <c r="M6">
        <f>(7-L6)*2</f>
        <v>8</v>
      </c>
      <c r="N6">
        <f>C6+E6+G6+I6+K6+M6</f>
        <v>8</v>
      </c>
    </row>
    <row r="7" spans="1:14" ht="12.75">
      <c r="A7" t="s">
        <v>111</v>
      </c>
      <c r="H7">
        <v>2</v>
      </c>
      <c r="I7">
        <v>3</v>
      </c>
      <c r="L7">
        <v>6</v>
      </c>
      <c r="M7">
        <f>(7-L7)*2</f>
        <v>2</v>
      </c>
      <c r="N7">
        <f>C7+E7+G7+I7+K7+M7</f>
        <v>5</v>
      </c>
    </row>
    <row r="8" spans="1:14" ht="12.75">
      <c r="A8" t="s">
        <v>1</v>
      </c>
      <c r="L8">
        <v>5</v>
      </c>
      <c r="M8">
        <f>(7-L8)*2</f>
        <v>4</v>
      </c>
      <c r="N8">
        <f>C8+E8+G8+I8+K8+M8</f>
        <v>4</v>
      </c>
    </row>
    <row r="9" spans="1:14" ht="12.75">
      <c r="A9" t="s">
        <v>309</v>
      </c>
      <c r="H9">
        <v>1</v>
      </c>
      <c r="I9">
        <v>4</v>
      </c>
      <c r="N9">
        <f>C9+E9+G9+I9+K9+M9</f>
        <v>4</v>
      </c>
    </row>
    <row r="10" spans="1:14" ht="12.75">
      <c r="A10" t="s">
        <v>231</v>
      </c>
      <c r="B10">
        <v>2</v>
      </c>
      <c r="C10">
        <v>3</v>
      </c>
      <c r="N10">
        <f>C10+E10+G10+I10+K10+M10</f>
        <v>3</v>
      </c>
    </row>
    <row r="11" spans="1:14" ht="12.75">
      <c r="A11" t="s">
        <v>233</v>
      </c>
      <c r="B11">
        <v>3</v>
      </c>
      <c r="C11">
        <v>2</v>
      </c>
      <c r="N11">
        <f>C11+E11+G11+I11+K11+M11</f>
        <v>2</v>
      </c>
    </row>
    <row r="12" spans="1:14" ht="12.75">
      <c r="A12" t="s">
        <v>107</v>
      </c>
      <c r="F12">
        <v>1</v>
      </c>
      <c r="G12">
        <v>2</v>
      </c>
      <c r="N12">
        <f>C12+E12+G12+I12+K12+M12</f>
        <v>2</v>
      </c>
    </row>
    <row r="13" spans="1:14" ht="12.75">
      <c r="A13" t="s">
        <v>118</v>
      </c>
      <c r="H13">
        <v>3</v>
      </c>
      <c r="I13">
        <v>2</v>
      </c>
      <c r="N13">
        <f>C13+E13+G13+I13+K13+M13</f>
        <v>2</v>
      </c>
    </row>
    <row r="14" spans="1:14" ht="12.75">
      <c r="A14" t="s">
        <v>227</v>
      </c>
      <c r="B14">
        <v>4</v>
      </c>
      <c r="C14">
        <v>1</v>
      </c>
      <c r="N14">
        <f>C14+E14+G14+I14+K14+M14</f>
        <v>1</v>
      </c>
    </row>
    <row r="15" spans="1:14" ht="12.75">
      <c r="A15" t="s">
        <v>66</v>
      </c>
      <c r="F15">
        <v>2</v>
      </c>
      <c r="G15">
        <v>1</v>
      </c>
      <c r="N15">
        <f>C15+E15+G15+I15+K15+M15</f>
        <v>1</v>
      </c>
    </row>
    <row r="16" spans="1:14" ht="12.75">
      <c r="A16" t="s">
        <v>128</v>
      </c>
      <c r="H16">
        <v>4</v>
      </c>
      <c r="I16">
        <v>1</v>
      </c>
      <c r="N16">
        <f>C16+E16+G16+I16+K16+M16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Leighton</dc:creator>
  <cp:keywords/>
  <dc:description/>
  <cp:lastModifiedBy>David Leighton</cp:lastModifiedBy>
  <dcterms:created xsi:type="dcterms:W3CDTF">2008-05-03T16:54:09Z</dcterms:created>
  <cp:category/>
  <cp:version/>
  <cp:contentType/>
  <cp:contentStatus/>
</cp:coreProperties>
</file>